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"/>
    </mc:Choice>
  </mc:AlternateContent>
  <xr:revisionPtr revIDLastSave="0" documentId="13_ncr:1_{B4C3BD62-4E20-48FE-820A-BA445943E40F}" xr6:coauthVersionLast="47" xr6:coauthVersionMax="47" xr10:uidLastSave="{00000000-0000-0000-0000-000000000000}"/>
  <bookViews>
    <workbookView xWindow="-108" yWindow="-108" windowWidth="23256" windowHeight="12576" xr2:uid="{F0C1C7C6-C0B6-49FE-9670-C935892380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1" i="1" l="1"/>
  <c r="B34" i="1"/>
  <c r="B30" i="1"/>
  <c r="B32" i="1" s="1"/>
  <c r="C19" i="1" l="1"/>
  <c r="D18" i="1"/>
  <c r="C32" i="1" l="1"/>
  <c r="D32" i="1" s="1"/>
  <c r="C34" i="1"/>
  <c r="D34" i="1" s="1"/>
  <c r="C33" i="1"/>
  <c r="D33" i="1" s="1"/>
  <c r="C22" i="1"/>
  <c r="D35" i="1" l="1"/>
  <c r="B20" i="1" s="1"/>
  <c r="B22" i="1" s="1"/>
  <c r="C24" i="1"/>
  <c r="C20" i="1"/>
  <c r="D22" i="1" l="1"/>
  <c r="D20" i="1" l="1"/>
  <c r="B24" i="1"/>
  <c r="D24" i="1" s="1"/>
</calcChain>
</file>

<file path=xl/sharedStrings.xml><?xml version="1.0" encoding="utf-8"?>
<sst xmlns="http://schemas.openxmlformats.org/spreadsheetml/2006/main" count="43" uniqueCount="41">
  <si>
    <t>Description of Speed Hump</t>
  </si>
  <si>
    <t>Quantities Through Date:</t>
  </si>
  <si>
    <t>Average LFT/Hump</t>
  </si>
  <si>
    <t>LFT/Hump</t>
  </si>
  <si>
    <t>Number of Humps</t>
  </si>
  <si>
    <t>Estimated</t>
  </si>
  <si>
    <t>Number of Locations in Contract</t>
  </si>
  <si>
    <t>Number of Locations Estimated</t>
  </si>
  <si>
    <t>Number of Locations on Hold</t>
  </si>
  <si>
    <t>Number of Locations Completed</t>
  </si>
  <si>
    <t>Number of Locations Available</t>
  </si>
  <si>
    <t>Number of Locations Pending Installation</t>
  </si>
  <si>
    <t>Number of Locations Missing from Contract</t>
  </si>
  <si>
    <t>LFT</t>
  </si>
  <si>
    <t>Projected Footage after 2000 Speed Humps Installed</t>
  </si>
  <si>
    <t>Remaining Footage Available</t>
  </si>
  <si>
    <t>Additional Locations Required to achieve 50,000 LFT @ Current Contract Value</t>
  </si>
  <si>
    <t>Locations Currently in Contract</t>
  </si>
  <si>
    <t>Locations Required to reach 2000</t>
  </si>
  <si>
    <t>Installed Through Date</t>
  </si>
  <si>
    <t>Totals</t>
  </si>
  <si>
    <t>Calculations</t>
  </si>
  <si>
    <t>Projected Footage to Install 2000 Speed Humps</t>
  </si>
  <si>
    <t xml:space="preserve">PW7035A - 2021 HMA Speed Hump Installation </t>
  </si>
  <si>
    <t>Forecasting Location Requirements to Reach Contract Value</t>
  </si>
  <si>
    <t>Additional Locations Available Due to Max Contractor OT of $52,500</t>
  </si>
  <si>
    <t>Additional Humps due to Max Contractor OT Reclamation = $52,500</t>
  </si>
  <si>
    <t>Original Contract Amount</t>
  </si>
  <si>
    <t>Current Contract Amount</t>
  </si>
  <si>
    <t>Contractor OT Reclamation</t>
  </si>
  <si>
    <t>Cost of Hump Per PavtMrkg</t>
  </si>
  <si>
    <t>Cost of Hump Per Linear Foot</t>
  </si>
  <si>
    <t>$279.00/Hump</t>
  </si>
  <si>
    <t>$1722.57/Hump</t>
  </si>
  <si>
    <t>$139.50/Ea</t>
  </si>
  <si>
    <t>$71.21/Ft</t>
  </si>
  <si>
    <t>2 Ea/Hump</t>
  </si>
  <si>
    <t>24 Ft/Hump</t>
  </si>
  <si>
    <t xml:space="preserve">Cost to Install One Speed Hump </t>
  </si>
  <si>
    <t>$2001.57/Hump</t>
  </si>
  <si>
    <t>Number of Speed Humps Able to Install with $52,500 = 26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</si>
</sst>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9" borderId="14" xfId="0" applyFill="1" applyBorder="1"/>
    <xf numFmtId="0" fontId="1" fillId="9" borderId="9" xfId="0" applyFont="1" applyFill="1" applyBorder="1"/>
    <xf numFmtId="165" fontId="1" fillId="0" borderId="8" xfId="0" applyNumberFormat="1" applyFont="1" applyBorder="1"/>
    <xf numFmtId="0" fontId="1" fillId="0" borderId="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7" borderId="26" xfId="0" applyFont="1" applyFill="1" applyBorder="1" applyAlignment="1">
      <alignment wrapText="1"/>
    </xf>
    <xf numFmtId="0" fontId="1" fillId="6" borderId="27" xfId="0" applyFont="1" applyFill="1" applyBorder="1"/>
    <xf numFmtId="0" fontId="1" fillId="0" borderId="28" xfId="0" applyFont="1" applyBorder="1" applyAlignment="1">
      <alignment wrapText="1"/>
    </xf>
    <xf numFmtId="0" fontId="0" fillId="7" borderId="26" xfId="0" applyFill="1" applyBorder="1" applyAlignment="1">
      <alignment horizontal="right" vertical="center"/>
    </xf>
    <xf numFmtId="0" fontId="0" fillId="6" borderId="27" xfId="0" applyFill="1" applyBorder="1"/>
    <xf numFmtId="0" fontId="0" fillId="0" borderId="28" xfId="0" applyBorder="1" applyAlignment="1">
      <alignment vertical="center"/>
    </xf>
    <xf numFmtId="1" fontId="0" fillId="0" borderId="26" xfId="0" applyNumberFormat="1" applyBorder="1" applyAlignment="1">
      <alignment horizontal="right" vertical="center"/>
    </xf>
    <xf numFmtId="1" fontId="0" fillId="0" borderId="27" xfId="0" applyNumberFormat="1" applyBorder="1"/>
    <xf numFmtId="1" fontId="0" fillId="0" borderId="28" xfId="0" applyNumberFormat="1" applyBorder="1" applyAlignment="1">
      <alignment vertical="center"/>
    </xf>
    <xf numFmtId="165" fontId="0" fillId="0" borderId="26" xfId="0" applyNumberFormat="1" applyBorder="1" applyAlignment="1">
      <alignment horizontal="right" vertical="center"/>
    </xf>
    <xf numFmtId="165" fontId="0" fillId="0" borderId="27" xfId="0" applyNumberFormat="1" applyBorder="1"/>
    <xf numFmtId="165" fontId="0" fillId="0" borderId="28" xfId="0" applyNumberFormat="1" applyBorder="1" applyAlignment="1">
      <alignment vertical="center"/>
    </xf>
    <xf numFmtId="0" fontId="1" fillId="5" borderId="29" xfId="0" applyFont="1" applyFill="1" applyBorder="1"/>
    <xf numFmtId="0" fontId="1" fillId="0" borderId="29" xfId="0" applyFont="1" applyFill="1" applyBorder="1"/>
    <xf numFmtId="0" fontId="0" fillId="0" borderId="29" xfId="0" applyFill="1" applyBorder="1"/>
    <xf numFmtId="0" fontId="0" fillId="5" borderId="29" xfId="0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2" borderId="16" xfId="0" applyFont="1" applyFill="1" applyBorder="1"/>
    <xf numFmtId="0" fontId="1" fillId="2" borderId="18" xfId="0" applyFont="1" applyFill="1" applyBorder="1"/>
    <xf numFmtId="0" fontId="1" fillId="0" borderId="19" xfId="0" applyFont="1" applyBorder="1"/>
    <xf numFmtId="0" fontId="1" fillId="0" borderId="20" xfId="0" applyFont="1" applyBorder="1"/>
    <xf numFmtId="164" fontId="0" fillId="3" borderId="15" xfId="0" applyNumberFormat="1" applyFill="1" applyBorder="1"/>
    <xf numFmtId="1" fontId="0" fillId="3" borderId="15" xfId="0" applyNumberFormat="1" applyFill="1" applyBorder="1"/>
    <xf numFmtId="0" fontId="0" fillId="2" borderId="16" xfId="0" applyFont="1" applyFill="1" applyBorder="1"/>
    <xf numFmtId="164" fontId="0" fillId="2" borderId="17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0" fillId="3" borderId="19" xfId="0" applyFont="1" applyFill="1" applyBorder="1"/>
    <xf numFmtId="1" fontId="0" fillId="3" borderId="20" xfId="0" applyNumberFormat="1" applyFill="1" applyBorder="1"/>
    <xf numFmtId="0" fontId="0" fillId="8" borderId="21" xfId="0" applyFill="1" applyBorder="1"/>
    <xf numFmtId="164" fontId="0" fillId="8" borderId="22" xfId="0" applyNumberFormat="1" applyFill="1" applyBorder="1"/>
    <xf numFmtId="1" fontId="0" fillId="8" borderId="22" xfId="0" applyNumberFormat="1" applyFill="1" applyBorder="1"/>
    <xf numFmtId="1" fontId="0" fillId="8" borderId="23" xfId="0" applyNumberFormat="1" applyFill="1" applyBorder="1"/>
    <xf numFmtId="0" fontId="0" fillId="0" borderId="0" xfId="0" applyFont="1" applyBorder="1"/>
    <xf numFmtId="14" fontId="0" fillId="0" borderId="0" xfId="0" applyNumberFormat="1" applyFont="1" applyBorder="1"/>
    <xf numFmtId="0" fontId="1" fillId="0" borderId="21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right" vertical="center"/>
    </xf>
    <xf numFmtId="166" fontId="0" fillId="2" borderId="15" xfId="0" applyNumberFormat="1" applyFill="1" applyBorder="1"/>
    <xf numFmtId="0" fontId="0" fillId="0" borderId="15" xfId="0" applyBorder="1" applyAlignment="1">
      <alignment horizontal="right"/>
    </xf>
    <xf numFmtId="0" fontId="0" fillId="2" borderId="16" xfId="0" applyFill="1" applyBorder="1"/>
    <xf numFmtId="166" fontId="0" fillId="2" borderId="17" xfId="0" applyNumberFormat="1" applyFill="1" applyBorder="1"/>
    <xf numFmtId="0" fontId="0" fillId="2" borderId="19" xfId="0" applyFill="1" applyBorder="1"/>
    <xf numFmtId="0" fontId="0" fillId="0" borderId="19" xfId="0" applyFill="1" applyBorder="1"/>
    <xf numFmtId="0" fontId="0" fillId="0" borderId="20" xfId="0" applyBorder="1" applyAlignment="1">
      <alignment horizontal="right"/>
    </xf>
    <xf numFmtId="0" fontId="0" fillId="2" borderId="30" xfId="0" applyFill="1" applyBorder="1"/>
    <xf numFmtId="166" fontId="0" fillId="2" borderId="31" xfId="0" applyNumberFormat="1" applyFill="1" applyBorder="1"/>
    <xf numFmtId="0" fontId="0" fillId="0" borderId="16" xfId="0" applyFill="1" applyBorder="1"/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3" borderId="23" xfId="0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24" xfId="0" applyFill="1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left" wrapText="1"/>
    </xf>
    <xf numFmtId="164" fontId="0" fillId="4" borderId="15" xfId="0" applyNumberFormat="1" applyFill="1" applyBorder="1" applyAlignment="1">
      <alignment horizontal="right" vertical="center"/>
    </xf>
    <xf numFmtId="1" fontId="0" fillId="4" borderId="20" xfId="0" applyNumberFormat="1" applyFill="1" applyBorder="1" applyAlignment="1">
      <alignment horizontal="right" vertical="center"/>
    </xf>
    <xf numFmtId="1" fontId="0" fillId="4" borderId="15" xfId="0" applyNumberFormat="1" applyFill="1" applyBorder="1" applyAlignment="1">
      <alignment horizontal="right" vertical="center"/>
    </xf>
    <xf numFmtId="0" fontId="1" fillId="8" borderId="19" xfId="0" applyFont="1" applyFill="1" applyBorder="1" applyAlignment="1">
      <alignment horizontal="left" vertical="center" wrapText="1"/>
    </xf>
    <xf numFmtId="0" fontId="1" fillId="8" borderId="20" xfId="0" applyFont="1" applyFill="1" applyBorder="1" applyAlignment="1">
      <alignment horizontal="right" vertical="center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9" xfId="0" applyBorder="1" applyAlignment="1">
      <alignment horizontal="left" wrapText="1"/>
    </xf>
    <xf numFmtId="164" fontId="0" fillId="0" borderId="15" xfId="0" applyNumberFormat="1" applyBorder="1" applyAlignment="1">
      <alignment horizontal="right" vertical="center"/>
    </xf>
    <xf numFmtId="1" fontId="0" fillId="0" borderId="20" xfId="0" applyNumberFormat="1" applyBorder="1" applyAlignment="1">
      <alignment horizontal="right" vertical="center"/>
    </xf>
    <xf numFmtId="1" fontId="0" fillId="0" borderId="15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B9B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3365-7C17-48AB-8D3C-2D189326B186}">
  <sheetPr>
    <pageSetUpPr fitToPage="1"/>
  </sheetPr>
  <dimension ref="A1:D45"/>
  <sheetViews>
    <sheetView tabSelected="1" workbookViewId="0">
      <selection activeCell="F8" sqref="F8"/>
    </sheetView>
  </sheetViews>
  <sheetFormatPr defaultRowHeight="14.4" x14ac:dyDescent="0.3"/>
  <cols>
    <col min="1" max="1" width="28.88671875" customWidth="1"/>
    <col min="2" max="3" width="13.5546875" customWidth="1"/>
    <col min="4" max="4" width="16.5546875" bestFit="1" customWidth="1"/>
    <col min="5" max="5" width="3.77734375" customWidth="1"/>
    <col min="6" max="6" width="38.33203125" bestFit="1" customWidth="1"/>
    <col min="8" max="8" width="10.6640625" bestFit="1" customWidth="1"/>
    <col min="9" max="9" width="9.77734375" customWidth="1"/>
  </cols>
  <sheetData>
    <row r="1" spans="1:4" ht="24" customHeight="1" x14ac:dyDescent="0.3">
      <c r="A1" s="87" t="s">
        <v>23</v>
      </c>
      <c r="B1" s="87"/>
      <c r="C1" s="87"/>
      <c r="D1" s="87"/>
    </row>
    <row r="2" spans="1:4" x14ac:dyDescent="0.3">
      <c r="A2" s="88" t="s">
        <v>24</v>
      </c>
      <c r="B2" s="88"/>
      <c r="C2" s="88"/>
      <c r="D2" s="88"/>
    </row>
    <row r="3" spans="1:4" x14ac:dyDescent="0.3">
      <c r="A3" s="24"/>
      <c r="B3" s="24"/>
      <c r="C3" s="24"/>
      <c r="D3" s="24"/>
    </row>
    <row r="4" spans="1:4" x14ac:dyDescent="0.3">
      <c r="A4" s="43" t="s">
        <v>1</v>
      </c>
      <c r="B4" s="44">
        <v>44424</v>
      </c>
      <c r="C4" s="24"/>
      <c r="D4" s="24"/>
    </row>
    <row r="5" spans="1:4" ht="15" thickBot="1" x14ac:dyDescent="0.35">
      <c r="A5" s="1"/>
      <c r="B5" s="2"/>
      <c r="C5" s="24"/>
      <c r="D5" s="24"/>
    </row>
    <row r="6" spans="1:4" ht="15" thickBot="1" x14ac:dyDescent="0.35">
      <c r="A6" s="75" t="s">
        <v>20</v>
      </c>
      <c r="B6" s="77"/>
      <c r="C6" s="24"/>
      <c r="D6" s="24"/>
    </row>
    <row r="7" spans="1:4" x14ac:dyDescent="0.3">
      <c r="A7" s="27" t="s">
        <v>17</v>
      </c>
      <c r="B7" s="28">
        <v>1825</v>
      </c>
    </row>
    <row r="8" spans="1:4" x14ac:dyDescent="0.3">
      <c r="A8" s="29" t="s">
        <v>18</v>
      </c>
      <c r="B8" s="30">
        <v>175</v>
      </c>
    </row>
    <row r="9" spans="1:4" x14ac:dyDescent="0.3">
      <c r="A9" s="93" t="s">
        <v>16</v>
      </c>
      <c r="B9" s="94">
        <v>67</v>
      </c>
    </row>
    <row r="10" spans="1:4" x14ac:dyDescent="0.3">
      <c r="A10" s="93"/>
      <c r="B10" s="94"/>
    </row>
    <row r="11" spans="1:4" x14ac:dyDescent="0.3">
      <c r="A11" s="93"/>
      <c r="B11" s="94"/>
    </row>
    <row r="12" spans="1:4" ht="43.8" thickBot="1" x14ac:dyDescent="0.35">
      <c r="A12" s="45" t="s">
        <v>25</v>
      </c>
      <c r="B12" s="46">
        <v>26</v>
      </c>
    </row>
    <row r="13" spans="1:4" x14ac:dyDescent="0.3">
      <c r="A13" s="25"/>
      <c r="B13" s="26"/>
    </row>
    <row r="14" spans="1:4" ht="15" thickBot="1" x14ac:dyDescent="0.35">
      <c r="A14" s="25"/>
      <c r="B14" s="26"/>
    </row>
    <row r="15" spans="1:4" ht="15" thickBot="1" x14ac:dyDescent="0.35">
      <c r="A15" s="84" t="s">
        <v>21</v>
      </c>
      <c r="B15" s="85"/>
      <c r="C15" s="85"/>
      <c r="D15" s="86"/>
    </row>
    <row r="16" spans="1:4" x14ac:dyDescent="0.3">
      <c r="A16" s="97" t="s">
        <v>0</v>
      </c>
      <c r="B16" s="95" t="s">
        <v>3</v>
      </c>
      <c r="C16" s="95" t="s">
        <v>2</v>
      </c>
      <c r="D16" s="95" t="s">
        <v>4</v>
      </c>
    </row>
    <row r="17" spans="1:4" ht="15" thickBot="1" x14ac:dyDescent="0.35">
      <c r="A17" s="98"/>
      <c r="B17" s="96"/>
      <c r="C17" s="96"/>
      <c r="D17" s="96"/>
    </row>
    <row r="18" spans="1:4" x14ac:dyDescent="0.3">
      <c r="A18" s="33" t="s">
        <v>5</v>
      </c>
      <c r="B18" s="34">
        <v>50000</v>
      </c>
      <c r="C18" s="35">
        <v>25</v>
      </c>
      <c r="D18" s="36">
        <f>B18/C18</f>
        <v>2000</v>
      </c>
    </row>
    <row r="19" spans="1:4" x14ac:dyDescent="0.3">
      <c r="A19" s="37" t="s">
        <v>19</v>
      </c>
      <c r="B19" s="31">
        <v>36189.629000000001</v>
      </c>
      <c r="C19" s="32">
        <f>B19/D19</f>
        <v>24.190928475935831</v>
      </c>
      <c r="D19" s="38">
        <v>1496</v>
      </c>
    </row>
    <row r="20" spans="1:4" x14ac:dyDescent="0.3">
      <c r="A20" s="99" t="s">
        <v>22</v>
      </c>
      <c r="B20" s="100">
        <f>D35</f>
        <v>12192.227951871659</v>
      </c>
      <c r="C20" s="102">
        <f>C22</f>
        <v>24.190928475935831</v>
      </c>
      <c r="D20" s="101">
        <f>B20/C20</f>
        <v>504</v>
      </c>
    </row>
    <row r="21" spans="1:4" x14ac:dyDescent="0.3">
      <c r="A21" s="99"/>
      <c r="B21" s="100"/>
      <c r="C21" s="102"/>
      <c r="D21" s="101"/>
    </row>
    <row r="22" spans="1:4" x14ac:dyDescent="0.3">
      <c r="A22" s="89" t="s">
        <v>14</v>
      </c>
      <c r="B22" s="90">
        <f>B19+B20</f>
        <v>48381.856951871661</v>
      </c>
      <c r="C22" s="92">
        <f>C19</f>
        <v>24.190928475935831</v>
      </c>
      <c r="D22" s="91">
        <f>B22/C22</f>
        <v>2000</v>
      </c>
    </row>
    <row r="23" spans="1:4" x14ac:dyDescent="0.3">
      <c r="A23" s="89"/>
      <c r="B23" s="90"/>
      <c r="C23" s="92"/>
      <c r="D23" s="91"/>
    </row>
    <row r="24" spans="1:4" ht="15" thickBot="1" x14ac:dyDescent="0.35">
      <c r="A24" s="39" t="s">
        <v>15</v>
      </c>
      <c r="B24" s="40">
        <f>B18-B22</f>
        <v>1618.1430481283387</v>
      </c>
      <c r="C24" s="41">
        <f>C22</f>
        <v>24.190928475935831</v>
      </c>
      <c r="D24" s="42">
        <f>B24/C24</f>
        <v>66.890489537762178</v>
      </c>
    </row>
    <row r="25" spans="1:4" ht="15" thickBot="1" x14ac:dyDescent="0.35"/>
    <row r="26" spans="1:4" ht="14.4" customHeight="1" x14ac:dyDescent="0.3">
      <c r="A26" s="75" t="s">
        <v>22</v>
      </c>
      <c r="B26" s="76"/>
      <c r="C26" s="76"/>
      <c r="D26" s="77"/>
    </row>
    <row r="27" spans="1:4" ht="15" thickBot="1" x14ac:dyDescent="0.35">
      <c r="A27" s="78"/>
      <c r="B27" s="79"/>
      <c r="C27" s="79"/>
      <c r="D27" s="80"/>
    </row>
    <row r="28" spans="1:4" x14ac:dyDescent="0.3">
      <c r="A28" s="20" t="s">
        <v>7</v>
      </c>
      <c r="B28" s="23">
        <v>2000</v>
      </c>
      <c r="C28" s="81"/>
      <c r="D28" s="67"/>
    </row>
    <row r="29" spans="1:4" x14ac:dyDescent="0.3">
      <c r="A29" s="20" t="s">
        <v>6</v>
      </c>
      <c r="B29" s="23">
        <v>1825</v>
      </c>
      <c r="C29" s="82"/>
      <c r="D29" s="69"/>
    </row>
    <row r="30" spans="1:4" ht="15" thickBot="1" x14ac:dyDescent="0.35">
      <c r="A30" s="21" t="s">
        <v>10</v>
      </c>
      <c r="B30" s="22">
        <f>B29-B33</f>
        <v>1655</v>
      </c>
      <c r="C30" s="83"/>
      <c r="D30" s="71"/>
    </row>
    <row r="31" spans="1:4" ht="14.4" customHeight="1" thickBot="1" x14ac:dyDescent="0.35">
      <c r="A31" s="4" t="s">
        <v>9</v>
      </c>
      <c r="B31" s="3">
        <v>1496</v>
      </c>
      <c r="C31" s="6" t="s">
        <v>3</v>
      </c>
      <c r="D31" s="7" t="s">
        <v>13</v>
      </c>
    </row>
    <row r="32" spans="1:4" ht="28.8" x14ac:dyDescent="0.3">
      <c r="A32" s="8" t="s">
        <v>11</v>
      </c>
      <c r="B32" s="11">
        <f>B30-B31</f>
        <v>159</v>
      </c>
      <c r="C32" s="14">
        <f>C19</f>
        <v>24.190928475935831</v>
      </c>
      <c r="D32" s="17">
        <f>B32*C32</f>
        <v>3846.3576276737972</v>
      </c>
    </row>
    <row r="33" spans="1:4" x14ac:dyDescent="0.3">
      <c r="A33" s="9" t="s">
        <v>8</v>
      </c>
      <c r="B33" s="12">
        <v>170</v>
      </c>
      <c r="C33" s="15">
        <f>C19</f>
        <v>24.190928475935831</v>
      </c>
      <c r="D33" s="18">
        <f>B33*C33</f>
        <v>4112.4578409090909</v>
      </c>
    </row>
    <row r="34" spans="1:4" ht="29.4" thickBot="1" x14ac:dyDescent="0.35">
      <c r="A34" s="10" t="s">
        <v>12</v>
      </c>
      <c r="B34" s="13">
        <f>B28-B29</f>
        <v>175</v>
      </c>
      <c r="C34" s="16">
        <f>C19</f>
        <v>24.190928475935831</v>
      </c>
      <c r="D34" s="19">
        <f>B34*C34</f>
        <v>4233.4124832887701</v>
      </c>
    </row>
    <row r="35" spans="1:4" ht="15" thickBot="1" x14ac:dyDescent="0.35">
      <c r="D35" s="5">
        <f>SUM(D32:D34)</f>
        <v>12192.227951871659</v>
      </c>
    </row>
    <row r="37" spans="1:4" ht="15" thickBot="1" x14ac:dyDescent="0.35"/>
    <row r="38" spans="1:4" ht="15" thickBot="1" x14ac:dyDescent="0.35">
      <c r="A38" s="60" t="s">
        <v>26</v>
      </c>
      <c r="B38" s="61"/>
      <c r="C38" s="61"/>
      <c r="D38" s="62"/>
    </row>
    <row r="39" spans="1:4" x14ac:dyDescent="0.3">
      <c r="A39" s="49" t="s">
        <v>27</v>
      </c>
      <c r="B39" s="50">
        <v>4118500</v>
      </c>
      <c r="C39" s="66"/>
      <c r="D39" s="67"/>
    </row>
    <row r="40" spans="1:4" x14ac:dyDescent="0.3">
      <c r="A40" s="51" t="s">
        <v>28</v>
      </c>
      <c r="B40" s="47">
        <v>4066000</v>
      </c>
      <c r="C40" s="68"/>
      <c r="D40" s="69"/>
    </row>
    <row r="41" spans="1:4" ht="15" thickBot="1" x14ac:dyDescent="0.35">
      <c r="A41" s="54" t="s">
        <v>29</v>
      </c>
      <c r="B41" s="55">
        <f>B39-B40</f>
        <v>52500</v>
      </c>
      <c r="C41" s="70"/>
      <c r="D41" s="71"/>
    </row>
    <row r="42" spans="1:4" x14ac:dyDescent="0.3">
      <c r="A42" s="56" t="s">
        <v>30</v>
      </c>
      <c r="B42" s="57" t="s">
        <v>34</v>
      </c>
      <c r="C42" s="57" t="s">
        <v>36</v>
      </c>
      <c r="D42" s="58" t="s">
        <v>32</v>
      </c>
    </row>
    <row r="43" spans="1:4" x14ac:dyDescent="0.3">
      <c r="A43" s="52" t="s">
        <v>31</v>
      </c>
      <c r="B43" s="48" t="s">
        <v>35</v>
      </c>
      <c r="C43" s="48" t="s">
        <v>37</v>
      </c>
      <c r="D43" s="53" t="s">
        <v>33</v>
      </c>
    </row>
    <row r="44" spans="1:4" ht="15" thickBot="1" x14ac:dyDescent="0.35">
      <c r="A44" s="72" t="s">
        <v>38</v>
      </c>
      <c r="B44" s="73"/>
      <c r="C44" s="74"/>
      <c r="D44" s="59" t="s">
        <v>39</v>
      </c>
    </row>
    <row r="45" spans="1:4" ht="15" thickBot="1" x14ac:dyDescent="0.35">
      <c r="A45" s="63" t="s">
        <v>40</v>
      </c>
      <c r="B45" s="64"/>
      <c r="C45" s="64"/>
      <c r="D45" s="65"/>
    </row>
  </sheetData>
  <mergeCells count="24">
    <mergeCell ref="D20:D21"/>
    <mergeCell ref="C20:C21"/>
    <mergeCell ref="A6:B6"/>
    <mergeCell ref="A15:D15"/>
    <mergeCell ref="A1:D1"/>
    <mergeCell ref="A2:D2"/>
    <mergeCell ref="A22:A23"/>
    <mergeCell ref="B22:B23"/>
    <mergeCell ref="D22:D23"/>
    <mergeCell ref="C22:C23"/>
    <mergeCell ref="A9:A11"/>
    <mergeCell ref="B9:B11"/>
    <mergeCell ref="C16:C17"/>
    <mergeCell ref="B16:B17"/>
    <mergeCell ref="D16:D17"/>
    <mergeCell ref="A16:A17"/>
    <mergeCell ref="A20:A21"/>
    <mergeCell ref="B20:B21"/>
    <mergeCell ref="A38:D38"/>
    <mergeCell ref="A45:D45"/>
    <mergeCell ref="C39:D41"/>
    <mergeCell ref="A44:C44"/>
    <mergeCell ref="A26:D27"/>
    <mergeCell ref="C28:D30"/>
  </mergeCells>
  <printOptions horizontalCentered="1"/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Richter, Matthew</cp:lastModifiedBy>
  <cp:lastPrinted>2021-08-17T19:47:51Z</cp:lastPrinted>
  <dcterms:created xsi:type="dcterms:W3CDTF">2021-08-17T18:29:44Z</dcterms:created>
  <dcterms:modified xsi:type="dcterms:W3CDTF">2021-08-19T18:10:25Z</dcterms:modified>
</cp:coreProperties>
</file>