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ichter\Downloads\Project Files\Detroit\PW7035A - 2021 Speed Humps\PW7035A - Pay Estimates - Contract Mods\PW7035A - Pay Estimate #6\"/>
    </mc:Choice>
  </mc:AlternateContent>
  <xr:revisionPtr revIDLastSave="0" documentId="13_ncr:1_{FBFF22E9-B21D-4BA8-9373-1E2B5BCBD416}" xr6:coauthVersionLast="47" xr6:coauthVersionMax="47" xr10:uidLastSave="{00000000-0000-0000-0000-000000000000}"/>
  <bookViews>
    <workbookView xWindow="-108" yWindow="-108" windowWidth="23256" windowHeight="12576" xr2:uid="{45E31986-AED8-4193-A23E-129024EC05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5" i="1" l="1"/>
  <c r="C28" i="1"/>
  <c r="C20" i="1"/>
  <c r="G20" i="1"/>
  <c r="B9" i="1"/>
  <c r="C17" i="1" s="1"/>
  <c r="C18" i="1" s="1"/>
  <c r="C5" i="1"/>
  <c r="D5" i="1" s="1"/>
  <c r="C6" i="1"/>
  <c r="D6" i="1" s="1"/>
  <c r="C7" i="1"/>
  <c r="D7" i="1" s="1"/>
  <c r="C8" i="1"/>
  <c r="D8" i="1" s="1"/>
  <c r="C4" i="1"/>
  <c r="D4" i="1" s="1"/>
  <c r="D9" i="1" l="1"/>
  <c r="G17" i="1" s="1"/>
  <c r="G18" i="1" s="1"/>
  <c r="C10" i="1"/>
  <c r="C13" i="1" s="1"/>
  <c r="G22" i="1" s="1"/>
  <c r="C22" i="1" l="1"/>
  <c r="C21" i="1" s="1"/>
  <c r="C25" i="1" s="1"/>
  <c r="C27" i="1" s="1"/>
  <c r="G21" i="1"/>
  <c r="C23" i="1" l="1"/>
  <c r="G23" i="1"/>
  <c r="G27" i="1"/>
  <c r="G28" i="1" l="1"/>
</calcChain>
</file>

<file path=xl/sharedStrings.xml><?xml version="1.0" encoding="utf-8"?>
<sst xmlns="http://schemas.openxmlformats.org/spreadsheetml/2006/main" count="39" uniqueCount="27">
  <si>
    <t>Pay Estimate #1</t>
  </si>
  <si>
    <t>Pay Estimate #2</t>
  </si>
  <si>
    <t>Pay Estimate #3</t>
  </si>
  <si>
    <t>Pay Estimate #4</t>
  </si>
  <si>
    <t>Pay Estimate #5</t>
  </si>
  <si>
    <t>Pay Estimate #6</t>
  </si>
  <si>
    <t>Current Voucher Total</t>
  </si>
  <si>
    <t>Current Retainage</t>
  </si>
  <si>
    <t>Total Estimated Payment</t>
  </si>
  <si>
    <t>Total Retainage Witheld through PE#5</t>
  </si>
  <si>
    <t>Max Retainage on PW7035A (5% of Original Contract Value)</t>
  </si>
  <si>
    <t>PO #1 Value</t>
  </si>
  <si>
    <t>Total Paid through Estimate #5</t>
  </si>
  <si>
    <t>Remaining Funds in PO#1</t>
  </si>
  <si>
    <t>PE#6 A Invoice Amount</t>
  </si>
  <si>
    <t>PE#6 A Retainage Amount</t>
  </si>
  <si>
    <t>PE#6 A Payment Amount</t>
  </si>
  <si>
    <t>Brings PO#1 = $2M</t>
  </si>
  <si>
    <t>PE#6 B Invoice Amount</t>
  </si>
  <si>
    <t>PE#6 B Retainage Amount</t>
  </si>
  <si>
    <t>PE#6 B Payment Amount</t>
  </si>
  <si>
    <t>Total</t>
  </si>
  <si>
    <t>Total Payment Amount PE #6A + #6B</t>
  </si>
  <si>
    <t>If Century has been sumbitting to Oracle based on previous Invoice Amounts</t>
  </si>
  <si>
    <t>If Century has been sumbitting to Oracle based on previous Payment Amounts</t>
  </si>
  <si>
    <t>PE#6 Total Invoice Amount</t>
  </si>
  <si>
    <t>PW7035A - Pay Estimate #6 - Invoice 6A and 6B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</si>
</sst>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4" fontId="0" fillId="0" borderId="0" xfId="0" applyNumberFormat="1"/>
    <xf numFmtId="0" fontId="0" fillId="0" borderId="0" xfId="0" applyAlignment="1">
      <alignment horizontal="right" wrapText="1"/>
    </xf>
    <xf numFmtId="44" fontId="0" fillId="0" borderId="0" xfId="0" applyNumberFormat="1" applyAlignment="1">
      <alignment horizontal="center" vertical="center"/>
    </xf>
    <xf numFmtId="44" fontId="0" fillId="2" borderId="0" xfId="0" applyNumberFormat="1" applyFill="1"/>
    <xf numFmtId="0" fontId="1" fillId="0" borderId="0" xfId="0" applyFont="1"/>
    <xf numFmtId="44" fontId="0" fillId="4" borderId="0" xfId="0" applyNumberFormat="1" applyFill="1"/>
    <xf numFmtId="0" fontId="0" fillId="0" borderId="0" xfId="0" applyFill="1" applyBorder="1" applyAlignment="1"/>
    <xf numFmtId="0" fontId="0" fillId="5" borderId="4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44" fontId="0" fillId="5" borderId="0" xfId="0" applyNumberFormat="1" applyFill="1" applyBorder="1"/>
    <xf numFmtId="0" fontId="0" fillId="5" borderId="5" xfId="0" applyFill="1" applyBorder="1"/>
    <xf numFmtId="0" fontId="0" fillId="5" borderId="6" xfId="0" applyFill="1" applyBorder="1" applyAlignment="1">
      <alignment horizontal="left"/>
    </xf>
    <xf numFmtId="0" fontId="0" fillId="5" borderId="0" xfId="0" applyFill="1" applyBorder="1" applyAlignment="1">
      <alignment horizontal="left"/>
    </xf>
    <xf numFmtId="0" fontId="0" fillId="5" borderId="6" xfId="0" applyFill="1" applyBorder="1"/>
    <xf numFmtId="0" fontId="0" fillId="5" borderId="0" xfId="0" applyFill="1" applyBorder="1"/>
    <xf numFmtId="0" fontId="2" fillId="5" borderId="5" xfId="0" applyFont="1" applyFill="1" applyBorder="1"/>
    <xf numFmtId="0" fontId="0" fillId="5" borderId="7" xfId="0" applyFill="1" applyBorder="1"/>
    <xf numFmtId="0" fontId="0" fillId="6" borderId="4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44" fontId="0" fillId="6" borderId="0" xfId="0" applyNumberFormat="1" applyFill="1" applyBorder="1"/>
    <xf numFmtId="0" fontId="0" fillId="6" borderId="5" xfId="0" applyFill="1" applyBorder="1"/>
    <xf numFmtId="0" fontId="0" fillId="6" borderId="6" xfId="0" applyFill="1" applyBorder="1" applyAlignment="1">
      <alignment horizontal="left"/>
    </xf>
    <xf numFmtId="0" fontId="0" fillId="6" borderId="0" xfId="0" applyFill="1" applyBorder="1" applyAlignment="1">
      <alignment horizontal="left"/>
    </xf>
    <xf numFmtId="0" fontId="0" fillId="6" borderId="6" xfId="0" applyFill="1" applyBorder="1"/>
    <xf numFmtId="0" fontId="0" fillId="6" borderId="0" xfId="0" applyFill="1" applyBorder="1"/>
    <xf numFmtId="0" fontId="2" fillId="6" borderId="5" xfId="0" applyFont="1" applyFill="1" applyBorder="1"/>
    <xf numFmtId="0" fontId="0" fillId="6" borderId="7" xfId="0" applyFill="1" applyBorder="1"/>
    <xf numFmtId="44" fontId="0" fillId="5" borderId="0" xfId="0" applyNumberFormat="1" applyFill="1"/>
    <xf numFmtId="44" fontId="0" fillId="6" borderId="0" xfId="0" applyNumberFormat="1" applyFill="1"/>
    <xf numFmtId="0" fontId="1" fillId="6" borderId="0" xfId="0" applyFont="1" applyFill="1"/>
    <xf numFmtId="0" fontId="1" fillId="5" borderId="0" xfId="0" applyFont="1" applyFill="1"/>
    <xf numFmtId="44" fontId="1" fillId="5" borderId="2" xfId="0" applyNumberFormat="1" applyFont="1" applyFill="1" applyBorder="1"/>
    <xf numFmtId="44" fontId="1" fillId="6" borderId="2" xfId="0" applyNumberFormat="1" applyFont="1" applyFill="1" applyBorder="1"/>
    <xf numFmtId="0" fontId="1" fillId="5" borderId="4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44" fontId="0" fillId="5" borderId="3" xfId="0" applyNumberFormat="1" applyFill="1" applyBorder="1"/>
    <xf numFmtId="0" fontId="0" fillId="5" borderId="10" xfId="0" applyFill="1" applyBorder="1"/>
    <xf numFmtId="0" fontId="1" fillId="5" borderId="11" xfId="0" applyFont="1" applyFill="1" applyBorder="1" applyAlignment="1">
      <alignment horizontal="left"/>
    </xf>
    <xf numFmtId="0" fontId="1" fillId="5" borderId="1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44" fontId="0" fillId="6" borderId="3" xfId="0" applyNumberFormat="1" applyFill="1" applyBorder="1"/>
    <xf numFmtId="0" fontId="0" fillId="6" borderId="10" xfId="0" applyFill="1" applyBorder="1"/>
    <xf numFmtId="0" fontId="1" fillId="6" borderId="1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3" fillId="0" borderId="0" xfId="0" applyFont="1" applyAlignment="1">
      <alignment horizontal="center" vertical="top"/>
    </xf>
    <xf numFmtId="44" fontId="1" fillId="4" borderId="12" xfId="0" applyNumberFormat="1" applyFont="1" applyFill="1" applyBorder="1"/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44" fontId="0" fillId="3" borderId="0" xfId="0" applyNumberFormat="1" applyFill="1"/>
    <xf numFmtId="44" fontId="1" fillId="3" borderId="9" xfId="0" applyNumberFormat="1" applyFont="1" applyFill="1" applyBorder="1"/>
    <xf numFmtId="0" fontId="1" fillId="0" borderId="2" xfId="0" applyFont="1" applyFill="1" applyBorder="1" applyAlignment="1">
      <alignment horizontal="right"/>
    </xf>
    <xf numFmtId="44" fontId="0" fillId="2" borderId="0" xfId="0" applyNumberFormat="1" applyFill="1" applyBorder="1"/>
    <xf numFmtId="0" fontId="0" fillId="0" borderId="1" xfId="0" applyFont="1" applyFill="1" applyBorder="1" applyAlignment="1">
      <alignment horizontal="right"/>
    </xf>
    <xf numFmtId="44" fontId="0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0563-66EB-4EEB-A2F2-9A5674C6803D}">
  <sheetPr>
    <pageSetUpPr fitToPage="1"/>
  </sheetPr>
  <dimension ref="A1:H28"/>
  <sheetViews>
    <sheetView tabSelected="1" workbookViewId="0">
      <selection activeCell="F11" sqref="F11"/>
    </sheetView>
  </sheetViews>
  <sheetFormatPr defaultRowHeight="14.4" x14ac:dyDescent="0.3"/>
  <cols>
    <col min="1" max="1" width="14.33203125" bestFit="1" customWidth="1"/>
    <col min="2" max="2" width="19.77734375" bestFit="1" customWidth="1"/>
    <col min="3" max="3" width="16.21875" bestFit="1" customWidth="1"/>
    <col min="4" max="4" width="22.33203125" bestFit="1" customWidth="1"/>
    <col min="5" max="5" width="15.44140625" customWidth="1"/>
    <col min="6" max="7" width="16.21875" customWidth="1"/>
    <col min="8" max="8" width="23.109375" customWidth="1"/>
  </cols>
  <sheetData>
    <row r="1" spans="1:8" ht="14.4" customHeight="1" x14ac:dyDescent="0.3">
      <c r="A1" s="48" t="s">
        <v>26</v>
      </c>
      <c r="B1" s="48"/>
      <c r="C1" s="48"/>
      <c r="D1" s="48"/>
      <c r="E1" s="48"/>
      <c r="F1" s="48"/>
      <c r="G1" s="48"/>
      <c r="H1" s="48"/>
    </row>
    <row r="2" spans="1:8" ht="14.4" customHeight="1" x14ac:dyDescent="0.3">
      <c r="A2" s="48"/>
      <c r="B2" s="48"/>
      <c r="C2" s="48"/>
      <c r="D2" s="48"/>
      <c r="E2" s="48"/>
      <c r="F2" s="48"/>
      <c r="G2" s="48"/>
      <c r="H2" s="48"/>
    </row>
    <row r="3" spans="1:8" x14ac:dyDescent="0.3">
      <c r="B3" s="30" t="s">
        <v>6</v>
      </c>
      <c r="C3" s="5" t="s">
        <v>7</v>
      </c>
      <c r="D3" s="31" t="s">
        <v>8</v>
      </c>
    </row>
    <row r="4" spans="1:8" x14ac:dyDescent="0.3">
      <c r="A4" s="5" t="s">
        <v>0</v>
      </c>
      <c r="B4" s="29">
        <v>217195.4</v>
      </c>
      <c r="C4" s="1">
        <f>B4*0.1</f>
        <v>21719.54</v>
      </c>
      <c r="D4" s="28">
        <f>B4-C4</f>
        <v>195475.86</v>
      </c>
    </row>
    <row r="5" spans="1:8" x14ac:dyDescent="0.3">
      <c r="A5" s="5" t="s">
        <v>1</v>
      </c>
      <c r="B5" s="29">
        <v>321051.71999999997</v>
      </c>
      <c r="C5" s="1">
        <f t="shared" ref="C5:C8" si="0">B5*0.1</f>
        <v>32105.171999999999</v>
      </c>
      <c r="D5" s="28">
        <f t="shared" ref="D5:D8" si="1">B5-C5</f>
        <v>288946.54799999995</v>
      </c>
    </row>
    <row r="6" spans="1:8" x14ac:dyDescent="0.3">
      <c r="A6" s="5" t="s">
        <v>2</v>
      </c>
      <c r="B6" s="29">
        <v>376977.13</v>
      </c>
      <c r="C6" s="1">
        <f t="shared" si="0"/>
        <v>37697.713000000003</v>
      </c>
      <c r="D6" s="28">
        <f t="shared" si="1"/>
        <v>339279.41700000002</v>
      </c>
    </row>
    <row r="7" spans="1:8" x14ac:dyDescent="0.3">
      <c r="A7" s="5" t="s">
        <v>3</v>
      </c>
      <c r="B7" s="29">
        <v>453587.97</v>
      </c>
      <c r="C7" s="1">
        <f t="shared" si="0"/>
        <v>45358.796999999999</v>
      </c>
      <c r="D7" s="28">
        <f t="shared" si="1"/>
        <v>408229.17299999995</v>
      </c>
    </row>
    <row r="8" spans="1:8" x14ac:dyDescent="0.3">
      <c r="A8" s="5" t="s">
        <v>4</v>
      </c>
      <c r="B8" s="29">
        <v>611452.51</v>
      </c>
      <c r="C8" s="1">
        <f t="shared" si="0"/>
        <v>61145.251000000004</v>
      </c>
      <c r="D8" s="28">
        <f t="shared" si="1"/>
        <v>550307.25899999996</v>
      </c>
    </row>
    <row r="9" spans="1:8" x14ac:dyDescent="0.3">
      <c r="A9" s="56" t="s">
        <v>21</v>
      </c>
      <c r="B9" s="33">
        <f>SUM(B4:B8)</f>
        <v>1980264.73</v>
      </c>
      <c r="C9" s="1"/>
      <c r="D9" s="32">
        <f>SUM(D4:D8)</f>
        <v>1782238.2569999998</v>
      </c>
      <c r="E9" s="7"/>
      <c r="F9" s="7"/>
    </row>
    <row r="10" spans="1:8" x14ac:dyDescent="0.3">
      <c r="A10" s="58" t="s">
        <v>9</v>
      </c>
      <c r="B10" s="58"/>
      <c r="C10" s="59">
        <f>SUM(C4:C8)</f>
        <v>198026.473</v>
      </c>
      <c r="G10" s="7"/>
    </row>
    <row r="11" spans="1:8" x14ac:dyDescent="0.3">
      <c r="A11" s="2" t="s">
        <v>10</v>
      </c>
      <c r="B11" s="2"/>
      <c r="C11" s="3">
        <v>205925</v>
      </c>
    </row>
    <row r="12" spans="1:8" x14ac:dyDescent="0.3">
      <c r="A12" s="2"/>
      <c r="B12" s="2"/>
      <c r="C12" s="3"/>
    </row>
    <row r="13" spans="1:8" x14ac:dyDescent="0.3">
      <c r="A13" s="5" t="s">
        <v>5</v>
      </c>
      <c r="B13" s="54">
        <v>737431.54</v>
      </c>
      <c r="C13" s="4">
        <f>C11-C10</f>
        <v>7898.5270000000019</v>
      </c>
      <c r="D13" s="6">
        <v>729533.01</v>
      </c>
    </row>
    <row r="14" spans="1:8" ht="15" thickBot="1" x14ac:dyDescent="0.35"/>
    <row r="15" spans="1:8" ht="15" thickBot="1" x14ac:dyDescent="0.35">
      <c r="A15" s="41" t="s">
        <v>23</v>
      </c>
      <c r="B15" s="42"/>
      <c r="C15" s="42"/>
      <c r="D15" s="43"/>
      <c r="E15" s="34" t="s">
        <v>24</v>
      </c>
      <c r="F15" s="35"/>
      <c r="G15" s="35"/>
      <c r="H15" s="36"/>
    </row>
    <row r="16" spans="1:8" x14ac:dyDescent="0.3">
      <c r="A16" s="18" t="s">
        <v>11</v>
      </c>
      <c r="B16" s="19"/>
      <c r="C16" s="44">
        <v>2000000</v>
      </c>
      <c r="D16" s="45"/>
      <c r="E16" s="8" t="s">
        <v>11</v>
      </c>
      <c r="F16" s="9"/>
      <c r="G16" s="37">
        <v>2000000</v>
      </c>
      <c r="H16" s="38"/>
    </row>
    <row r="17" spans="1:8" x14ac:dyDescent="0.3">
      <c r="A17" s="22" t="s">
        <v>12</v>
      </c>
      <c r="B17" s="23"/>
      <c r="C17" s="20">
        <f>$B$9</f>
        <v>1980264.73</v>
      </c>
      <c r="D17" s="21"/>
      <c r="E17" s="12" t="s">
        <v>12</v>
      </c>
      <c r="F17" s="13"/>
      <c r="G17" s="10">
        <f>$D$9</f>
        <v>1782238.2569999998</v>
      </c>
      <c r="H17" s="11"/>
    </row>
    <row r="18" spans="1:8" x14ac:dyDescent="0.3">
      <c r="A18" s="22" t="s">
        <v>13</v>
      </c>
      <c r="B18" s="23"/>
      <c r="C18" s="20">
        <f>$C$16-$C$17</f>
        <v>19735.270000000019</v>
      </c>
      <c r="D18" s="21"/>
      <c r="E18" s="12" t="s">
        <v>13</v>
      </c>
      <c r="F18" s="13"/>
      <c r="G18" s="10">
        <f>$G$16-$G$17</f>
        <v>217761.74300000025</v>
      </c>
      <c r="H18" s="11"/>
    </row>
    <row r="19" spans="1:8" x14ac:dyDescent="0.3">
      <c r="A19" s="24"/>
      <c r="B19" s="25"/>
      <c r="C19" s="25"/>
      <c r="D19" s="21"/>
      <c r="E19" s="14"/>
      <c r="F19" s="15"/>
      <c r="G19" s="15"/>
      <c r="H19" s="11"/>
    </row>
    <row r="20" spans="1:8" x14ac:dyDescent="0.3">
      <c r="A20" s="50" t="s">
        <v>25</v>
      </c>
      <c r="B20" s="51"/>
      <c r="C20" s="55">
        <f>$B$13</f>
        <v>737431.54</v>
      </c>
      <c r="D20" s="21"/>
      <c r="E20" s="52" t="s">
        <v>25</v>
      </c>
      <c r="F20" s="53"/>
      <c r="G20" s="55">
        <f>$B$13</f>
        <v>737431.54</v>
      </c>
      <c r="H20" s="11"/>
    </row>
    <row r="21" spans="1:8" x14ac:dyDescent="0.3">
      <c r="A21" s="22" t="s">
        <v>14</v>
      </c>
      <c r="B21" s="23"/>
      <c r="C21" s="20">
        <f>$C$18+$C$22</f>
        <v>27633.79700000002</v>
      </c>
      <c r="D21" s="21"/>
      <c r="E21" s="12" t="s">
        <v>14</v>
      </c>
      <c r="F21" s="13"/>
      <c r="G21" s="10">
        <f>$G$18+$C$13</f>
        <v>225660.27000000025</v>
      </c>
      <c r="H21" s="11"/>
    </row>
    <row r="22" spans="1:8" x14ac:dyDescent="0.3">
      <c r="A22" s="22" t="s">
        <v>15</v>
      </c>
      <c r="B22" s="23"/>
      <c r="C22" s="57">
        <f>$C$13</f>
        <v>7898.5270000000019</v>
      </c>
      <c r="D22" s="21"/>
      <c r="E22" s="12" t="s">
        <v>15</v>
      </c>
      <c r="F22" s="13"/>
      <c r="G22" s="57">
        <f>$C$13</f>
        <v>7898.5270000000019</v>
      </c>
      <c r="H22" s="11"/>
    </row>
    <row r="23" spans="1:8" x14ac:dyDescent="0.3">
      <c r="A23" s="22" t="s">
        <v>16</v>
      </c>
      <c r="B23" s="23"/>
      <c r="C23" s="20">
        <f>$C$21-$C$22</f>
        <v>19735.270000000019</v>
      </c>
      <c r="D23" s="26" t="s">
        <v>17</v>
      </c>
      <c r="E23" s="12" t="s">
        <v>16</v>
      </c>
      <c r="F23" s="13"/>
      <c r="G23" s="10">
        <f>$G$21-$G$22</f>
        <v>217761.74300000025</v>
      </c>
      <c r="H23" s="16" t="s">
        <v>17</v>
      </c>
    </row>
    <row r="24" spans="1:8" x14ac:dyDescent="0.3">
      <c r="A24" s="24"/>
      <c r="B24" s="25"/>
      <c r="C24" s="25"/>
      <c r="D24" s="21"/>
      <c r="E24" s="14"/>
      <c r="F24" s="15"/>
      <c r="G24" s="15"/>
      <c r="H24" s="11"/>
    </row>
    <row r="25" spans="1:8" x14ac:dyDescent="0.3">
      <c r="A25" s="22" t="s">
        <v>18</v>
      </c>
      <c r="B25" s="23"/>
      <c r="C25" s="20">
        <f>$C$20-$C$21</f>
        <v>709797.74300000002</v>
      </c>
      <c r="D25" s="21"/>
      <c r="E25" s="12" t="s">
        <v>18</v>
      </c>
      <c r="F25" s="13"/>
      <c r="G25" s="10">
        <f>$G$20-$G$21</f>
        <v>511771.26999999979</v>
      </c>
      <c r="H25" s="11"/>
    </row>
    <row r="26" spans="1:8" x14ac:dyDescent="0.3">
      <c r="A26" s="22" t="s">
        <v>19</v>
      </c>
      <c r="B26" s="23"/>
      <c r="C26" s="20">
        <v>0</v>
      </c>
      <c r="D26" s="21"/>
      <c r="E26" s="12" t="s">
        <v>19</v>
      </c>
      <c r="F26" s="13"/>
      <c r="G26" s="10">
        <v>0</v>
      </c>
      <c r="H26" s="11"/>
    </row>
    <row r="27" spans="1:8" x14ac:dyDescent="0.3">
      <c r="A27" s="22" t="s">
        <v>20</v>
      </c>
      <c r="B27" s="23"/>
      <c r="C27" s="20">
        <f>$C$25-$C$26</f>
        <v>709797.74300000002</v>
      </c>
      <c r="D27" s="21"/>
      <c r="E27" s="12" t="s">
        <v>20</v>
      </c>
      <c r="F27" s="13"/>
      <c r="G27" s="10">
        <f>$G$25-$G$26</f>
        <v>511771.26999999979</v>
      </c>
      <c r="H27" s="11"/>
    </row>
    <row r="28" spans="1:8" ht="15" thickBot="1" x14ac:dyDescent="0.35">
      <c r="A28" s="46" t="s">
        <v>22</v>
      </c>
      <c r="B28" s="47"/>
      <c r="C28" s="49">
        <f>C23+C27</f>
        <v>729533.01300000004</v>
      </c>
      <c r="D28" s="27"/>
      <c r="E28" s="39" t="s">
        <v>22</v>
      </c>
      <c r="F28" s="40"/>
      <c r="G28" s="49">
        <f>G23+G27</f>
        <v>729533.01300000004</v>
      </c>
      <c r="H28" s="17"/>
    </row>
  </sheetData>
  <mergeCells count="28">
    <mergeCell ref="A28:B28"/>
    <mergeCell ref="E28:F28"/>
    <mergeCell ref="A1:H2"/>
    <mergeCell ref="A22:B22"/>
    <mergeCell ref="A23:B23"/>
    <mergeCell ref="A25:B25"/>
    <mergeCell ref="A26:B26"/>
    <mergeCell ref="A27:B27"/>
    <mergeCell ref="E23:F23"/>
    <mergeCell ref="E25:F25"/>
    <mergeCell ref="E26:F26"/>
    <mergeCell ref="E27:F27"/>
    <mergeCell ref="A15:D15"/>
    <mergeCell ref="A16:B16"/>
    <mergeCell ref="A17:B17"/>
    <mergeCell ref="A18:B18"/>
    <mergeCell ref="A20:B20"/>
    <mergeCell ref="A21:B21"/>
    <mergeCell ref="E16:F16"/>
    <mergeCell ref="E17:F17"/>
    <mergeCell ref="E18:F18"/>
    <mergeCell ref="E20:F20"/>
    <mergeCell ref="E21:F21"/>
    <mergeCell ref="E22:F22"/>
    <mergeCell ref="A10:B10"/>
    <mergeCell ref="A11:B12"/>
    <mergeCell ref="C11:C12"/>
    <mergeCell ref="E15:H15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Richter, Matthew</dc:creator>
  <cp:lastModifiedBy>Richter, Matthew</cp:lastModifiedBy>
  <cp:lastPrinted>2021-08-25T02:40:04Z</cp:lastPrinted>
  <dcterms:created xsi:type="dcterms:W3CDTF">2021-08-25T01:45:57Z</dcterms:created>
  <dcterms:modified xsi:type="dcterms:W3CDTF">2021-08-25T02:41:26Z</dcterms:modified>
</cp:coreProperties>
</file>