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nagy\Consulting Engineering Associate, Inc\Richard Tenney - CEA Share\142815 PLA - Kercheval Streetscape\Support Documents\"/>
    </mc:Choice>
  </mc:AlternateContent>
  <xr:revisionPtr revIDLastSave="5" documentId="13_ncr:1_{091C5828-EB93-479E-80A2-E079B350C1E9}" xr6:coauthVersionLast="43" xr6:coauthVersionMax="43" xr10:uidLastSave="{BAE47DF8-76F3-4C65-9961-3BCF311E2916}"/>
  <bookViews>
    <workbookView xWindow="-110" yWindow="-110" windowWidth="38620" windowHeight="21260" xr2:uid="{DBB9157E-127A-4C76-A32C-085B91DA83B5}"/>
  </bookViews>
  <sheets>
    <sheet name="Estim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8" i="1" l="1"/>
  <c r="K37" i="1" l="1"/>
  <c r="N37" i="1" s="1"/>
  <c r="K6" i="1" l="1"/>
  <c r="N6" i="1" s="1"/>
  <c r="K7" i="1"/>
  <c r="N7" i="1"/>
  <c r="K24" i="1" l="1"/>
  <c r="N24" i="1" s="1"/>
  <c r="K26" i="1" l="1"/>
  <c r="N26" i="1" s="1"/>
  <c r="K36" i="1"/>
  <c r="N36" i="1" s="1"/>
  <c r="K25" i="1" l="1"/>
  <c r="N25" i="1" s="1"/>
  <c r="K13" i="1"/>
  <c r="N13" i="1" s="1"/>
  <c r="K10" i="1"/>
  <c r="N10" i="1" s="1"/>
  <c r="K15" i="1"/>
  <c r="N15" i="1" s="1"/>
  <c r="K12" i="1" l="1"/>
  <c r="N12" i="1" s="1"/>
  <c r="K14" i="1"/>
  <c r="N14" i="1" s="1"/>
  <c r="K17" i="1"/>
  <c r="N17" i="1" s="1"/>
  <c r="K11" i="1"/>
  <c r="N11" i="1" s="1"/>
  <c r="K8" i="1" l="1"/>
  <c r="K9" i="1"/>
  <c r="K16" i="1"/>
  <c r="K18" i="1"/>
  <c r="K19" i="1"/>
  <c r="K20" i="1"/>
  <c r="K21" i="1"/>
  <c r="K22" i="1"/>
  <c r="K23" i="1"/>
  <c r="K31" i="1"/>
  <c r="N31" i="1" s="1"/>
  <c r="K27" i="1"/>
  <c r="K28" i="1"/>
  <c r="K29" i="1"/>
  <c r="K30" i="1"/>
  <c r="K32" i="1"/>
  <c r="K33" i="1"/>
  <c r="K34" i="1"/>
  <c r="K35" i="1"/>
  <c r="N45" i="1" l="1"/>
  <c r="N46" i="1"/>
  <c r="N44" i="1"/>
  <c r="N48" i="1" l="1"/>
  <c r="N23" i="1"/>
  <c r="N22" i="1"/>
  <c r="N32" i="1"/>
  <c r="N30" i="1"/>
  <c r="N21" i="1"/>
  <c r="N38" i="1"/>
  <c r="N35" i="1"/>
  <c r="N34" i="1"/>
  <c r="N33" i="1"/>
  <c r="N29" i="1"/>
  <c r="N28" i="1"/>
  <c r="N27" i="1"/>
  <c r="N20" i="1"/>
  <c r="N19" i="1"/>
  <c r="N18" i="1"/>
  <c r="N16" i="1"/>
  <c r="N9" i="1"/>
  <c r="N8" i="1"/>
  <c r="N40" i="1" l="1"/>
  <c r="N50" i="1" s="1"/>
</calcChain>
</file>

<file path=xl/sharedStrings.xml><?xml version="1.0" encoding="utf-8"?>
<sst xmlns="http://schemas.openxmlformats.org/spreadsheetml/2006/main" count="109" uniqueCount="63">
  <si>
    <t>MDOT CODE</t>
  </si>
  <si>
    <t>DESCRIPTION</t>
  </si>
  <si>
    <t>QTY</t>
  </si>
  <si>
    <t>UOM</t>
  </si>
  <si>
    <t>Cable, Rem</t>
  </si>
  <si>
    <t>Ft</t>
  </si>
  <si>
    <t>Ea</t>
  </si>
  <si>
    <t>Wood Pole, Fit Up, Sec Cable Pole</t>
  </si>
  <si>
    <t>Conduit, Directional Bore, 2, 3 inch</t>
  </si>
  <si>
    <t>Conduit, DB, 2, 3 inch</t>
  </si>
  <si>
    <t>Luminaire, Rem</t>
  </si>
  <si>
    <t>SHEET</t>
  </si>
  <si>
    <t>TOTAL</t>
  </si>
  <si>
    <t>UG-01</t>
  </si>
  <si>
    <t>UG-02</t>
  </si>
  <si>
    <t>UG-03</t>
  </si>
  <si>
    <t>IN-01</t>
  </si>
  <si>
    <t>IN-02</t>
  </si>
  <si>
    <t>IN-03</t>
  </si>
  <si>
    <t>Wood Pole, Rem</t>
  </si>
  <si>
    <t>Unit Price</t>
  </si>
  <si>
    <t>Total</t>
  </si>
  <si>
    <t>Construction Subtotal</t>
  </si>
  <si>
    <t>PLA STOCK QUANTITIES</t>
  </si>
  <si>
    <t>Parts Subtotal</t>
  </si>
  <si>
    <t>Total Estimate</t>
  </si>
  <si>
    <t>CONSTRUCTION QUANTITIES</t>
  </si>
  <si>
    <t xml:space="preserve"> </t>
  </si>
  <si>
    <t>_Light Std, Tapered Aluminum</t>
  </si>
  <si>
    <t>_Luminaire, 101W</t>
  </si>
  <si>
    <t>_Luminaire, 139W</t>
  </si>
  <si>
    <t>_Cable, Sec, 600V, 3, 1/C#4, Modified</t>
  </si>
  <si>
    <t>_Bracket Arm, Bolt On, Install</t>
  </si>
  <si>
    <t>_Bracket Arm, Bolt On, Rem</t>
  </si>
  <si>
    <t>_Bracket Arm, Clamp On, Install</t>
  </si>
  <si>
    <t>_Light Std, Tapered Aluminum, Install</t>
  </si>
  <si>
    <t>_Luminaire, 101W, Install</t>
  </si>
  <si>
    <t>_Luminaire, 139W, Install</t>
  </si>
  <si>
    <t>_Photo Control, Lighting</t>
  </si>
  <si>
    <t>_Cable, Equipment Grounding Wire, 1/C#4, Modified</t>
  </si>
  <si>
    <t>_Hh, Polymer Conc, Modified</t>
  </si>
  <si>
    <t>_Light Std Fdn, Modified</t>
  </si>
  <si>
    <t>_Cable, Sec, 600V, 2, 1/C#4, Modified</t>
  </si>
  <si>
    <t>MISC</t>
  </si>
  <si>
    <t>Estimate Date:</t>
  </si>
  <si>
    <t>_Hh, Round, Modified</t>
  </si>
  <si>
    <t>142815 PLA - KERCHEVAL STREETSCAPE - PROJECT ESTIMATE</t>
  </si>
  <si>
    <t>Light Std Arm, Rem and Salv</t>
  </si>
  <si>
    <t>Light Std Fdn, Rem</t>
  </si>
  <si>
    <t>Luminaire, Rem and Salv</t>
  </si>
  <si>
    <t>Light Std Shaft, Rem and Salv</t>
  </si>
  <si>
    <t>Light Std Shaft, Install Salv</t>
  </si>
  <si>
    <t>Light Std Arm, Install Salv</t>
  </si>
  <si>
    <t>_Cable, Sec, Quadruplex, Aluminum, 4 AWG</t>
  </si>
  <si>
    <t>Luminaire, Install Salv</t>
  </si>
  <si>
    <t>_Photocell, Lighting</t>
  </si>
  <si>
    <t>_Cable, Sec, Triplex, Aluminum, 4 AWG</t>
  </si>
  <si>
    <t>_Cable, Sec, 600V, 4, 1/C#4, Modified</t>
  </si>
  <si>
    <t>Sidewalk, Rem</t>
  </si>
  <si>
    <t>Syd</t>
  </si>
  <si>
    <t>Sft</t>
  </si>
  <si>
    <t>_Sidewalk, Conc, 6 inch, Modified</t>
  </si>
  <si>
    <t>_Tag, Pole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</si>
</sst>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yyyy\-mm\-dd;@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3" fontId="1" fillId="0" borderId="1" xfId="0" applyNumberFormat="1" applyFont="1" applyFill="1" applyBorder="1" applyAlignment="1">
      <alignment horizontal="right"/>
    </xf>
    <xf numFmtId="0" fontId="1" fillId="0" borderId="1" xfId="0" quotePrefix="1" applyFont="1" applyFill="1" applyBorder="1" applyAlignment="1">
      <alignment horizontal="center"/>
    </xf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1" fillId="0" borderId="0" xfId="0" applyFont="1" applyFill="1"/>
    <xf numFmtId="164" fontId="1" fillId="0" borderId="0" xfId="0" applyNumberFormat="1" applyFont="1" applyFill="1"/>
    <xf numFmtId="165" fontId="1" fillId="0" borderId="0" xfId="0" applyNumberFormat="1" applyFont="1" applyFill="1" applyAlignment="1">
      <alignment horizontal="left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3" fontId="1" fillId="0" borderId="1" xfId="0" applyNumberFormat="1" applyFont="1" applyFill="1" applyBorder="1" applyAlignment="1"/>
    <xf numFmtId="3" fontId="3" fillId="0" borderId="1" xfId="0" applyNumberFormat="1" applyFont="1" applyFill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4F61A-175E-41EF-B813-64627F910492}">
  <sheetPr>
    <pageSetUpPr fitToPage="1"/>
  </sheetPr>
  <dimension ref="A1:O50"/>
  <sheetViews>
    <sheetView tabSelected="1" zoomScaleNormal="100" workbookViewId="0">
      <selection activeCell="A40" sqref="A40"/>
    </sheetView>
  </sheetViews>
  <sheetFormatPr defaultColWidth="8.7265625" defaultRowHeight="14.5" x14ac:dyDescent="0.35"/>
  <cols>
    <col min="1" max="1" width="14.7265625" style="11" customWidth="1"/>
    <col min="2" max="2" width="55.7265625" style="11" customWidth="1"/>
    <col min="3" max="10" width="10.7265625" style="11" customWidth="1"/>
    <col min="11" max="11" width="9.1796875" style="11" customWidth="1"/>
    <col min="12" max="12" width="10.54296875" style="11" customWidth="1"/>
    <col min="13" max="13" width="9.1796875" style="11" bestFit="1" customWidth="1"/>
    <col min="14" max="14" width="12.7265625" style="11" customWidth="1"/>
    <col min="15" max="16384" width="8.7265625" style="11"/>
  </cols>
  <sheetData>
    <row r="1" spans="1:14" ht="21" x14ac:dyDescent="0.5">
      <c r="A1" s="25" t="s">
        <v>46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3" spans="1:14" x14ac:dyDescent="0.35">
      <c r="A3" s="26" t="s">
        <v>26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8"/>
    </row>
    <row r="4" spans="1:14" hidden="1" x14ac:dyDescent="0.35">
      <c r="A4" s="14" t="s">
        <v>0</v>
      </c>
      <c r="B4" s="15" t="s">
        <v>1</v>
      </c>
      <c r="C4" s="15"/>
      <c r="D4" s="14" t="s">
        <v>2</v>
      </c>
      <c r="E4" s="14" t="s">
        <v>2</v>
      </c>
      <c r="F4" s="14" t="s">
        <v>2</v>
      </c>
      <c r="G4" s="14" t="s">
        <v>2</v>
      </c>
      <c r="H4" s="14" t="s">
        <v>2</v>
      </c>
      <c r="I4" s="14" t="s">
        <v>2</v>
      </c>
      <c r="J4" s="14"/>
      <c r="K4" s="14"/>
      <c r="L4" s="14" t="s">
        <v>3</v>
      </c>
    </row>
    <row r="5" spans="1:14" x14ac:dyDescent="0.35">
      <c r="A5" s="2" t="s">
        <v>0</v>
      </c>
      <c r="B5" s="3" t="s">
        <v>1</v>
      </c>
      <c r="C5" s="2" t="s">
        <v>11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  <c r="I5" s="2" t="s">
        <v>18</v>
      </c>
      <c r="J5" s="2" t="s">
        <v>43</v>
      </c>
      <c r="K5" s="2" t="s">
        <v>12</v>
      </c>
      <c r="L5" s="2" t="s">
        <v>3</v>
      </c>
      <c r="M5" s="7" t="s">
        <v>20</v>
      </c>
      <c r="N5" s="7" t="s">
        <v>21</v>
      </c>
    </row>
    <row r="6" spans="1:14" x14ac:dyDescent="0.35">
      <c r="A6" s="18">
        <v>2040055</v>
      </c>
      <c r="B6" s="19" t="s">
        <v>58</v>
      </c>
      <c r="C6" s="20"/>
      <c r="D6" s="21"/>
      <c r="E6" s="21">
        <v>170</v>
      </c>
      <c r="F6" s="21"/>
      <c r="G6" s="21"/>
      <c r="H6" s="21"/>
      <c r="I6" s="21"/>
      <c r="J6" s="21"/>
      <c r="K6" s="4">
        <f t="shared" ref="K6:K35" si="0">SUM(D6:J6)</f>
        <v>170</v>
      </c>
      <c r="L6" s="18" t="s">
        <v>59</v>
      </c>
      <c r="M6" s="22">
        <v>10</v>
      </c>
      <c r="N6" s="8">
        <f t="shared" ref="N6:N38" si="1">(K6*M6)</f>
        <v>1700</v>
      </c>
    </row>
    <row r="7" spans="1:14" x14ac:dyDescent="0.35">
      <c r="A7" s="18">
        <v>8037010</v>
      </c>
      <c r="B7" s="3" t="s">
        <v>61</v>
      </c>
      <c r="C7" s="20"/>
      <c r="D7" s="21"/>
      <c r="E7" s="21">
        <v>1500</v>
      </c>
      <c r="F7" s="21"/>
      <c r="G7" s="21"/>
      <c r="H7" s="21"/>
      <c r="I7" s="21"/>
      <c r="J7" s="21"/>
      <c r="K7" s="4">
        <f t="shared" si="0"/>
        <v>1500</v>
      </c>
      <c r="L7" s="18" t="s">
        <v>60</v>
      </c>
      <c r="M7" s="22">
        <v>7</v>
      </c>
      <c r="N7" s="8">
        <f t="shared" si="1"/>
        <v>10500</v>
      </c>
    </row>
    <row r="8" spans="1:14" x14ac:dyDescent="0.35">
      <c r="A8" s="2">
        <v>8190016</v>
      </c>
      <c r="B8" s="3" t="s">
        <v>4</v>
      </c>
      <c r="C8" s="20"/>
      <c r="D8" s="16"/>
      <c r="E8" s="16"/>
      <c r="F8" s="16"/>
      <c r="G8" s="16">
        <v>1935</v>
      </c>
      <c r="H8" s="16">
        <v>1210</v>
      </c>
      <c r="I8" s="16">
        <v>1095</v>
      </c>
      <c r="J8" s="16"/>
      <c r="K8" s="4">
        <f t="shared" si="0"/>
        <v>4240</v>
      </c>
      <c r="L8" s="2" t="s">
        <v>5</v>
      </c>
      <c r="M8" s="8">
        <v>1</v>
      </c>
      <c r="N8" s="8">
        <f t="shared" si="1"/>
        <v>4240</v>
      </c>
    </row>
    <row r="9" spans="1:14" x14ac:dyDescent="0.35">
      <c r="A9" s="2">
        <v>8190032</v>
      </c>
      <c r="B9" s="3" t="s">
        <v>9</v>
      </c>
      <c r="C9" s="20"/>
      <c r="D9" s="16">
        <v>1300</v>
      </c>
      <c r="E9" s="16">
        <v>1325</v>
      </c>
      <c r="F9" s="16">
        <v>1210</v>
      </c>
      <c r="G9" s="16"/>
      <c r="H9" s="16"/>
      <c r="I9" s="16"/>
      <c r="J9" s="16"/>
      <c r="K9" s="4">
        <f t="shared" si="0"/>
        <v>3835</v>
      </c>
      <c r="L9" s="2" t="s">
        <v>5</v>
      </c>
      <c r="M9" s="8">
        <v>30</v>
      </c>
      <c r="N9" s="8">
        <f t="shared" si="1"/>
        <v>115050</v>
      </c>
    </row>
    <row r="10" spans="1:14" x14ac:dyDescent="0.35">
      <c r="A10" s="2">
        <v>8190276</v>
      </c>
      <c r="B10" s="3" t="s">
        <v>52</v>
      </c>
      <c r="C10" s="20"/>
      <c r="D10" s="16"/>
      <c r="E10" s="16"/>
      <c r="F10" s="16"/>
      <c r="G10" s="16">
        <v>1</v>
      </c>
      <c r="H10" s="16"/>
      <c r="I10" s="16"/>
      <c r="J10" s="16"/>
      <c r="K10" s="4">
        <f t="shared" si="0"/>
        <v>1</v>
      </c>
      <c r="L10" s="2" t="s">
        <v>6</v>
      </c>
      <c r="M10" s="9">
        <v>150</v>
      </c>
      <c r="N10" s="8">
        <f t="shared" si="1"/>
        <v>150</v>
      </c>
    </row>
    <row r="11" spans="1:14" x14ac:dyDescent="0.35">
      <c r="A11" s="2">
        <v>8190278</v>
      </c>
      <c r="B11" s="3" t="s">
        <v>47</v>
      </c>
      <c r="C11" s="20"/>
      <c r="D11" s="16">
        <v>1</v>
      </c>
      <c r="E11" s="16"/>
      <c r="F11" s="16"/>
      <c r="G11" s="16"/>
      <c r="H11" s="16"/>
      <c r="I11" s="16"/>
      <c r="J11" s="16"/>
      <c r="K11" s="4">
        <f t="shared" si="0"/>
        <v>1</v>
      </c>
      <c r="L11" s="2" t="s">
        <v>6</v>
      </c>
      <c r="M11" s="8">
        <v>150</v>
      </c>
      <c r="N11" s="8">
        <f t="shared" si="1"/>
        <v>150</v>
      </c>
    </row>
    <row r="12" spans="1:14" x14ac:dyDescent="0.35">
      <c r="A12" s="2">
        <v>8190280</v>
      </c>
      <c r="B12" s="3" t="s">
        <v>48</v>
      </c>
      <c r="C12" s="20"/>
      <c r="D12" s="16">
        <v>1</v>
      </c>
      <c r="E12" s="16"/>
      <c r="F12" s="16"/>
      <c r="G12" s="16"/>
      <c r="H12" s="16"/>
      <c r="I12" s="16"/>
      <c r="J12" s="16"/>
      <c r="K12" s="4">
        <f t="shared" si="0"/>
        <v>1</v>
      </c>
      <c r="L12" s="2" t="s">
        <v>6</v>
      </c>
      <c r="M12" s="8">
        <v>350</v>
      </c>
      <c r="N12" s="8">
        <f t="shared" si="1"/>
        <v>350</v>
      </c>
    </row>
    <row r="13" spans="1:14" x14ac:dyDescent="0.35">
      <c r="A13" s="2">
        <v>8190301</v>
      </c>
      <c r="B13" s="3" t="s">
        <v>51</v>
      </c>
      <c r="C13" s="20"/>
      <c r="D13" s="16"/>
      <c r="E13" s="16"/>
      <c r="F13" s="16"/>
      <c r="G13" s="16">
        <v>1</v>
      </c>
      <c r="H13" s="16"/>
      <c r="I13" s="16"/>
      <c r="J13" s="16"/>
      <c r="K13" s="4">
        <f t="shared" si="0"/>
        <v>1</v>
      </c>
      <c r="L13" s="2" t="s">
        <v>6</v>
      </c>
      <c r="M13" s="9">
        <v>700</v>
      </c>
      <c r="N13" s="8">
        <f t="shared" si="1"/>
        <v>700</v>
      </c>
    </row>
    <row r="14" spans="1:14" x14ac:dyDescent="0.35">
      <c r="A14" s="2">
        <v>8190306</v>
      </c>
      <c r="B14" s="3" t="s">
        <v>50</v>
      </c>
      <c r="C14" s="20"/>
      <c r="D14" s="16">
        <v>1</v>
      </c>
      <c r="E14" s="16"/>
      <c r="F14" s="16"/>
      <c r="G14" s="16"/>
      <c r="H14" s="16"/>
      <c r="I14" s="16"/>
      <c r="J14" s="16"/>
      <c r="K14" s="4">
        <f t="shared" si="0"/>
        <v>1</v>
      </c>
      <c r="L14" s="2" t="s">
        <v>6</v>
      </c>
      <c r="M14" s="8">
        <v>350</v>
      </c>
      <c r="N14" s="8">
        <f t="shared" si="1"/>
        <v>350</v>
      </c>
    </row>
    <row r="15" spans="1:14" x14ac:dyDescent="0.35">
      <c r="A15" s="2">
        <v>8190350</v>
      </c>
      <c r="B15" s="3" t="s">
        <v>54</v>
      </c>
      <c r="C15" s="20"/>
      <c r="D15" s="16"/>
      <c r="E15" s="16"/>
      <c r="F15" s="16"/>
      <c r="G15" s="16">
        <v>1</v>
      </c>
      <c r="H15" s="16"/>
      <c r="I15" s="16"/>
      <c r="J15" s="16"/>
      <c r="K15" s="4">
        <f t="shared" si="0"/>
        <v>1</v>
      </c>
      <c r="L15" s="2" t="s">
        <v>6</v>
      </c>
      <c r="M15" s="9">
        <v>150</v>
      </c>
      <c r="N15" s="8">
        <f t="shared" si="1"/>
        <v>150</v>
      </c>
    </row>
    <row r="16" spans="1:14" x14ac:dyDescent="0.35">
      <c r="A16" s="2">
        <v>8190360</v>
      </c>
      <c r="B16" s="3" t="s">
        <v>10</v>
      </c>
      <c r="C16" s="20"/>
      <c r="D16" s="16">
        <v>7</v>
      </c>
      <c r="E16" s="16">
        <v>8</v>
      </c>
      <c r="F16" s="16">
        <v>7</v>
      </c>
      <c r="G16" s="16"/>
      <c r="H16" s="16"/>
      <c r="I16" s="16"/>
      <c r="J16" s="16"/>
      <c r="K16" s="4">
        <f t="shared" si="0"/>
        <v>22</v>
      </c>
      <c r="L16" s="2" t="s">
        <v>6</v>
      </c>
      <c r="M16" s="8">
        <v>150</v>
      </c>
      <c r="N16" s="8">
        <f t="shared" si="1"/>
        <v>3300</v>
      </c>
    </row>
    <row r="17" spans="1:14" x14ac:dyDescent="0.35">
      <c r="A17" s="2">
        <v>8190365</v>
      </c>
      <c r="B17" s="3" t="s">
        <v>49</v>
      </c>
      <c r="C17" s="20"/>
      <c r="D17" s="16">
        <v>1</v>
      </c>
      <c r="E17" s="16"/>
      <c r="F17" s="16"/>
      <c r="G17" s="16"/>
      <c r="H17" s="16"/>
      <c r="I17" s="16"/>
      <c r="J17" s="16"/>
      <c r="K17" s="4">
        <f t="shared" si="0"/>
        <v>1</v>
      </c>
      <c r="L17" s="2" t="s">
        <v>6</v>
      </c>
      <c r="M17" s="8">
        <v>350</v>
      </c>
      <c r="N17" s="8">
        <f t="shared" si="1"/>
        <v>350</v>
      </c>
    </row>
    <row r="18" spans="1:14" x14ac:dyDescent="0.35">
      <c r="A18" s="2">
        <v>8190495</v>
      </c>
      <c r="B18" s="3" t="s">
        <v>7</v>
      </c>
      <c r="C18" s="20"/>
      <c r="D18" s="17"/>
      <c r="E18" s="17"/>
      <c r="F18" s="17"/>
      <c r="G18" s="17"/>
      <c r="H18" s="17">
        <v>2</v>
      </c>
      <c r="I18" s="17"/>
      <c r="J18" s="17"/>
      <c r="K18" s="4">
        <f t="shared" si="0"/>
        <v>2</v>
      </c>
      <c r="L18" s="2" t="s">
        <v>6</v>
      </c>
      <c r="M18" s="9">
        <v>750</v>
      </c>
      <c r="N18" s="8">
        <f t="shared" si="1"/>
        <v>1500</v>
      </c>
    </row>
    <row r="19" spans="1:14" x14ac:dyDescent="0.35">
      <c r="A19" s="5">
        <v>8190505</v>
      </c>
      <c r="B19" s="3" t="s">
        <v>19</v>
      </c>
      <c r="C19" s="20"/>
      <c r="D19" s="16">
        <v>6</v>
      </c>
      <c r="E19" s="16">
        <v>8</v>
      </c>
      <c r="F19" s="16">
        <v>4</v>
      </c>
      <c r="G19" s="16"/>
      <c r="H19" s="16"/>
      <c r="I19" s="16"/>
      <c r="J19" s="16"/>
      <c r="K19" s="4">
        <f t="shared" si="0"/>
        <v>18</v>
      </c>
      <c r="L19" s="2" t="s">
        <v>6</v>
      </c>
      <c r="M19" s="8">
        <v>300</v>
      </c>
      <c r="N19" s="8">
        <f t="shared" si="1"/>
        <v>5400</v>
      </c>
    </row>
    <row r="20" spans="1:14" x14ac:dyDescent="0.35">
      <c r="A20" s="2">
        <v>8190604</v>
      </c>
      <c r="B20" s="3" t="s">
        <v>8</v>
      </c>
      <c r="C20" s="20"/>
      <c r="D20" s="16">
        <v>670</v>
      </c>
      <c r="E20" s="16">
        <v>1065</v>
      </c>
      <c r="F20" s="16">
        <v>490</v>
      </c>
      <c r="G20" s="16"/>
      <c r="H20" s="16"/>
      <c r="I20" s="16"/>
      <c r="J20" s="16"/>
      <c r="K20" s="4">
        <f t="shared" si="0"/>
        <v>2225</v>
      </c>
      <c r="L20" s="2" t="s">
        <v>5</v>
      </c>
      <c r="M20" s="8">
        <v>50</v>
      </c>
      <c r="N20" s="8">
        <f t="shared" si="1"/>
        <v>111250</v>
      </c>
    </row>
    <row r="21" spans="1:14" x14ac:dyDescent="0.35">
      <c r="A21" s="2">
        <v>8197001</v>
      </c>
      <c r="B21" s="3" t="s">
        <v>39</v>
      </c>
      <c r="C21" s="20"/>
      <c r="D21" s="16"/>
      <c r="E21" s="16"/>
      <c r="F21" s="16"/>
      <c r="G21" s="16">
        <v>2200</v>
      </c>
      <c r="H21" s="16">
        <v>2655</v>
      </c>
      <c r="I21" s="16">
        <v>1905</v>
      </c>
      <c r="J21" s="16"/>
      <c r="K21" s="4">
        <f t="shared" si="0"/>
        <v>6760</v>
      </c>
      <c r="L21" s="2" t="s">
        <v>5</v>
      </c>
      <c r="M21" s="8">
        <v>1.75</v>
      </c>
      <c r="N21" s="8">
        <f t="shared" si="1"/>
        <v>11830</v>
      </c>
    </row>
    <row r="22" spans="1:14" x14ac:dyDescent="0.35">
      <c r="A22" s="2">
        <v>8197001</v>
      </c>
      <c r="B22" s="3" t="s">
        <v>42</v>
      </c>
      <c r="C22" s="20"/>
      <c r="D22" s="16"/>
      <c r="E22" s="16"/>
      <c r="F22" s="16"/>
      <c r="G22" s="16">
        <v>250</v>
      </c>
      <c r="H22" s="16"/>
      <c r="I22" s="16">
        <v>300</v>
      </c>
      <c r="J22" s="16"/>
      <c r="K22" s="4">
        <f t="shared" si="0"/>
        <v>550</v>
      </c>
      <c r="L22" s="2" t="s">
        <v>5</v>
      </c>
      <c r="M22" s="8">
        <v>3.5</v>
      </c>
      <c r="N22" s="8">
        <f t="shared" si="1"/>
        <v>1925</v>
      </c>
    </row>
    <row r="23" spans="1:14" x14ac:dyDescent="0.35">
      <c r="A23" s="2">
        <v>8197001</v>
      </c>
      <c r="B23" s="3" t="s">
        <v>31</v>
      </c>
      <c r="C23" s="20"/>
      <c r="D23" s="16"/>
      <c r="E23" s="16"/>
      <c r="F23" s="16"/>
      <c r="G23" s="16">
        <v>1855</v>
      </c>
      <c r="H23" s="16">
        <v>2580</v>
      </c>
      <c r="I23" s="16">
        <v>1530</v>
      </c>
      <c r="J23" s="16"/>
      <c r="K23" s="4">
        <f t="shared" si="0"/>
        <v>5965</v>
      </c>
      <c r="L23" s="2" t="s">
        <v>5</v>
      </c>
      <c r="M23" s="8">
        <v>5</v>
      </c>
      <c r="N23" s="8">
        <f t="shared" si="1"/>
        <v>29825</v>
      </c>
    </row>
    <row r="24" spans="1:14" x14ac:dyDescent="0.35">
      <c r="A24" s="2">
        <v>8197001</v>
      </c>
      <c r="B24" s="3" t="s">
        <v>57</v>
      </c>
      <c r="C24" s="20"/>
      <c r="D24" s="16"/>
      <c r="E24" s="16"/>
      <c r="F24" s="16"/>
      <c r="G24" s="16">
        <v>95</v>
      </c>
      <c r="H24" s="16">
        <v>75</v>
      </c>
      <c r="I24" s="16">
        <v>75</v>
      </c>
      <c r="J24" s="16"/>
      <c r="K24" s="4">
        <f t="shared" ref="K24" si="2">SUM(D24:J24)</f>
        <v>245</v>
      </c>
      <c r="L24" s="2" t="s">
        <v>5</v>
      </c>
      <c r="M24" s="8">
        <v>6.5</v>
      </c>
      <c r="N24" s="8">
        <f t="shared" ref="N24" si="3">(K24*M24)</f>
        <v>1592.5</v>
      </c>
    </row>
    <row r="25" spans="1:14" x14ac:dyDescent="0.35">
      <c r="A25" s="2">
        <v>8197001</v>
      </c>
      <c r="B25" s="3" t="s">
        <v>53</v>
      </c>
      <c r="C25" s="20"/>
      <c r="D25" s="16"/>
      <c r="E25" s="16"/>
      <c r="F25" s="16"/>
      <c r="G25" s="16">
        <v>700</v>
      </c>
      <c r="H25" s="16"/>
      <c r="I25" s="16"/>
      <c r="J25" s="16"/>
      <c r="K25" s="4">
        <f t="shared" si="0"/>
        <v>700</v>
      </c>
      <c r="L25" s="2" t="s">
        <v>5</v>
      </c>
      <c r="M25" s="8">
        <v>4.25</v>
      </c>
      <c r="N25" s="8">
        <f t="shared" si="1"/>
        <v>2975</v>
      </c>
    </row>
    <row r="26" spans="1:14" x14ac:dyDescent="0.35">
      <c r="A26" s="2">
        <v>8197001</v>
      </c>
      <c r="B26" s="3" t="s">
        <v>56</v>
      </c>
      <c r="C26" s="20"/>
      <c r="D26" s="16"/>
      <c r="E26" s="16"/>
      <c r="F26" s="16"/>
      <c r="G26" s="16"/>
      <c r="H26" s="16">
        <v>230</v>
      </c>
      <c r="I26" s="16"/>
      <c r="J26" s="16"/>
      <c r="K26" s="4">
        <f t="shared" ref="K26" si="4">SUM(D26:J26)</f>
        <v>230</v>
      </c>
      <c r="L26" s="2" t="s">
        <v>5</v>
      </c>
      <c r="M26" s="8">
        <v>3.5</v>
      </c>
      <c r="N26" s="8">
        <f t="shared" ref="N26" si="5">(K26*M26)</f>
        <v>805</v>
      </c>
    </row>
    <row r="27" spans="1:14" x14ac:dyDescent="0.35">
      <c r="A27" s="2">
        <v>8197050</v>
      </c>
      <c r="B27" s="3" t="s">
        <v>32</v>
      </c>
      <c r="C27" s="20"/>
      <c r="D27" s="16"/>
      <c r="E27" s="16"/>
      <c r="F27" s="16"/>
      <c r="G27" s="16">
        <v>16</v>
      </c>
      <c r="H27" s="16">
        <v>16</v>
      </c>
      <c r="I27" s="16">
        <v>14</v>
      </c>
      <c r="J27" s="16"/>
      <c r="K27" s="4">
        <f t="shared" si="0"/>
        <v>46</v>
      </c>
      <c r="L27" s="2" t="s">
        <v>6</v>
      </c>
      <c r="M27" s="9">
        <v>300</v>
      </c>
      <c r="N27" s="8">
        <f t="shared" si="1"/>
        <v>13800</v>
      </c>
    </row>
    <row r="28" spans="1:14" x14ac:dyDescent="0.35">
      <c r="A28" s="5">
        <v>8197050</v>
      </c>
      <c r="B28" s="3" t="s">
        <v>33</v>
      </c>
      <c r="C28" s="20"/>
      <c r="D28" s="16">
        <v>7</v>
      </c>
      <c r="E28" s="16">
        <v>8</v>
      </c>
      <c r="F28" s="16">
        <v>7</v>
      </c>
      <c r="G28" s="16"/>
      <c r="H28" s="16"/>
      <c r="I28" s="16"/>
      <c r="J28" s="16"/>
      <c r="K28" s="4">
        <f t="shared" si="0"/>
        <v>22</v>
      </c>
      <c r="L28" s="2" t="s">
        <v>6</v>
      </c>
      <c r="M28" s="9">
        <v>150</v>
      </c>
      <c r="N28" s="8">
        <f t="shared" si="1"/>
        <v>3300</v>
      </c>
    </row>
    <row r="29" spans="1:14" x14ac:dyDescent="0.35">
      <c r="A29" s="2">
        <v>8197050</v>
      </c>
      <c r="B29" s="3" t="s">
        <v>34</v>
      </c>
      <c r="C29" s="20"/>
      <c r="D29" s="16"/>
      <c r="E29" s="16"/>
      <c r="F29" s="16"/>
      <c r="G29" s="16">
        <v>16</v>
      </c>
      <c r="H29" s="16">
        <v>16</v>
      </c>
      <c r="I29" s="16">
        <v>14</v>
      </c>
      <c r="J29" s="16"/>
      <c r="K29" s="4">
        <f t="shared" si="0"/>
        <v>46</v>
      </c>
      <c r="L29" s="2" t="s">
        <v>6</v>
      </c>
      <c r="M29" s="9">
        <v>300</v>
      </c>
      <c r="N29" s="8">
        <f t="shared" si="1"/>
        <v>13800</v>
      </c>
    </row>
    <row r="30" spans="1:14" x14ac:dyDescent="0.35">
      <c r="A30" s="2">
        <v>8197050</v>
      </c>
      <c r="B30" s="3" t="s">
        <v>40</v>
      </c>
      <c r="C30" s="20"/>
      <c r="D30" s="16">
        <v>17</v>
      </c>
      <c r="E30" s="16">
        <v>18</v>
      </c>
      <c r="F30" s="16">
        <v>14</v>
      </c>
      <c r="G30" s="16"/>
      <c r="H30" s="16"/>
      <c r="I30" s="16"/>
      <c r="J30" s="16"/>
      <c r="K30" s="4">
        <f t="shared" si="0"/>
        <v>49</v>
      </c>
      <c r="L30" s="2" t="s">
        <v>6</v>
      </c>
      <c r="M30" s="8">
        <v>1000</v>
      </c>
      <c r="N30" s="8">
        <f t="shared" si="1"/>
        <v>49000</v>
      </c>
    </row>
    <row r="31" spans="1:14" x14ac:dyDescent="0.35">
      <c r="A31" s="2">
        <v>8197050</v>
      </c>
      <c r="B31" s="3" t="s">
        <v>45</v>
      </c>
      <c r="C31" s="20"/>
      <c r="D31" s="16"/>
      <c r="E31" s="16"/>
      <c r="F31" s="16"/>
      <c r="G31" s="16"/>
      <c r="H31" s="16"/>
      <c r="I31" s="16"/>
      <c r="J31" s="16">
        <v>1</v>
      </c>
      <c r="K31" s="4">
        <f t="shared" si="0"/>
        <v>1</v>
      </c>
      <c r="L31" s="2" t="s">
        <v>6</v>
      </c>
      <c r="M31" s="9">
        <v>1800</v>
      </c>
      <c r="N31" s="8">
        <f t="shared" si="1"/>
        <v>1800</v>
      </c>
    </row>
    <row r="32" spans="1:14" x14ac:dyDescent="0.35">
      <c r="A32" s="2">
        <v>8197050</v>
      </c>
      <c r="B32" s="3" t="s">
        <v>41</v>
      </c>
      <c r="C32" s="20"/>
      <c r="D32" s="16">
        <v>17</v>
      </c>
      <c r="E32" s="16">
        <v>16</v>
      </c>
      <c r="F32" s="16">
        <v>14</v>
      </c>
      <c r="G32" s="16"/>
      <c r="H32" s="16"/>
      <c r="I32" s="16"/>
      <c r="J32" s="16"/>
      <c r="K32" s="4">
        <f t="shared" si="0"/>
        <v>47</v>
      </c>
      <c r="L32" s="2" t="s">
        <v>6</v>
      </c>
      <c r="M32" s="8">
        <v>1100</v>
      </c>
      <c r="N32" s="8">
        <f t="shared" si="1"/>
        <v>51700</v>
      </c>
    </row>
    <row r="33" spans="1:15" x14ac:dyDescent="0.35">
      <c r="A33" s="2">
        <v>8197050</v>
      </c>
      <c r="B33" s="3" t="s">
        <v>35</v>
      </c>
      <c r="C33" s="20"/>
      <c r="D33" s="16"/>
      <c r="E33" s="16"/>
      <c r="F33" s="16"/>
      <c r="G33" s="16">
        <v>16</v>
      </c>
      <c r="H33" s="16">
        <v>16</v>
      </c>
      <c r="I33" s="16">
        <v>14</v>
      </c>
      <c r="J33" s="16"/>
      <c r="K33" s="4">
        <f t="shared" si="0"/>
        <v>46</v>
      </c>
      <c r="L33" s="2" t="s">
        <v>6</v>
      </c>
      <c r="M33" s="8">
        <v>2300</v>
      </c>
      <c r="N33" s="8">
        <f t="shared" si="1"/>
        <v>105800</v>
      </c>
    </row>
    <row r="34" spans="1:15" x14ac:dyDescent="0.35">
      <c r="A34" s="2">
        <v>8197050</v>
      </c>
      <c r="B34" s="3" t="s">
        <v>36</v>
      </c>
      <c r="C34" s="20"/>
      <c r="D34" s="16"/>
      <c r="E34" s="16"/>
      <c r="F34" s="16"/>
      <c r="G34" s="16">
        <v>16</v>
      </c>
      <c r="H34" s="16">
        <v>16</v>
      </c>
      <c r="I34" s="16">
        <v>14</v>
      </c>
      <c r="J34" s="16"/>
      <c r="K34" s="4">
        <f t="shared" si="0"/>
        <v>46</v>
      </c>
      <c r="L34" s="2" t="s">
        <v>6</v>
      </c>
      <c r="M34" s="9">
        <v>450</v>
      </c>
      <c r="N34" s="8">
        <f t="shared" si="1"/>
        <v>20700</v>
      </c>
    </row>
    <row r="35" spans="1:15" x14ac:dyDescent="0.35">
      <c r="A35" s="2">
        <v>8197050</v>
      </c>
      <c r="B35" s="3" t="s">
        <v>37</v>
      </c>
      <c r="C35" s="20"/>
      <c r="D35" s="16"/>
      <c r="E35" s="16"/>
      <c r="F35" s="16"/>
      <c r="G35" s="16">
        <v>16</v>
      </c>
      <c r="H35" s="16">
        <v>16</v>
      </c>
      <c r="I35" s="16">
        <v>14</v>
      </c>
      <c r="J35" s="16"/>
      <c r="K35" s="4">
        <f t="shared" si="0"/>
        <v>46</v>
      </c>
      <c r="L35" s="2" t="s">
        <v>6</v>
      </c>
      <c r="M35" s="9">
        <v>650</v>
      </c>
      <c r="N35" s="8">
        <f t="shared" si="1"/>
        <v>29900</v>
      </c>
    </row>
    <row r="36" spans="1:15" x14ac:dyDescent="0.35">
      <c r="A36" s="5">
        <v>8197050</v>
      </c>
      <c r="B36" s="3" t="s">
        <v>38</v>
      </c>
      <c r="C36" s="20"/>
      <c r="D36" s="16"/>
      <c r="E36" s="16"/>
      <c r="F36" s="16"/>
      <c r="G36" s="16"/>
      <c r="H36" s="16">
        <v>2</v>
      </c>
      <c r="I36" s="16"/>
      <c r="J36" s="16"/>
      <c r="K36" s="4">
        <f t="shared" ref="K36:K38" si="6">SUM(D36:J36)</f>
        <v>2</v>
      </c>
      <c r="L36" s="2" t="s">
        <v>6</v>
      </c>
      <c r="M36" s="8">
        <v>1800</v>
      </c>
      <c r="N36" s="8">
        <f t="shared" ref="N36:N37" si="7">(K36*M36)</f>
        <v>3600</v>
      </c>
    </row>
    <row r="37" spans="1:15" x14ac:dyDescent="0.35">
      <c r="A37" s="5">
        <v>8197050</v>
      </c>
      <c r="B37" s="3" t="s">
        <v>55</v>
      </c>
      <c r="C37" s="1"/>
      <c r="D37" s="16"/>
      <c r="E37" s="16"/>
      <c r="F37" s="16"/>
      <c r="G37" s="16">
        <v>1</v>
      </c>
      <c r="H37" s="16"/>
      <c r="I37" s="16"/>
      <c r="J37" s="16"/>
      <c r="K37" s="4">
        <f t="shared" si="6"/>
        <v>1</v>
      </c>
      <c r="L37" s="2" t="s">
        <v>6</v>
      </c>
      <c r="M37" s="8">
        <v>200</v>
      </c>
      <c r="N37" s="8">
        <f t="shared" si="7"/>
        <v>200</v>
      </c>
    </row>
    <row r="38" spans="1:15" x14ac:dyDescent="0.35">
      <c r="A38" s="5">
        <v>8197050</v>
      </c>
      <c r="B38" s="3" t="s">
        <v>62</v>
      </c>
      <c r="C38" s="1"/>
      <c r="D38" s="16"/>
      <c r="E38" s="16"/>
      <c r="F38" s="16"/>
      <c r="G38" s="16">
        <v>4</v>
      </c>
      <c r="H38" s="16"/>
      <c r="I38" s="16"/>
      <c r="J38" s="16"/>
      <c r="K38" s="4">
        <f t="shared" si="6"/>
        <v>4</v>
      </c>
      <c r="L38" s="2" t="s">
        <v>6</v>
      </c>
      <c r="M38" s="8">
        <v>100</v>
      </c>
      <c r="N38" s="8">
        <f t="shared" si="1"/>
        <v>400</v>
      </c>
    </row>
    <row r="40" spans="1:15" x14ac:dyDescent="0.35">
      <c r="L40" s="11" t="s">
        <v>22</v>
      </c>
      <c r="N40" s="12">
        <f>SUM(N5:N38)</f>
        <v>598092.5</v>
      </c>
    </row>
    <row r="41" spans="1:15" x14ac:dyDescent="0.35">
      <c r="N41" s="12"/>
    </row>
    <row r="42" spans="1:15" x14ac:dyDescent="0.35">
      <c r="A42" s="29" t="s">
        <v>23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11" t="s">
        <v>27</v>
      </c>
    </row>
    <row r="43" spans="1:15" x14ac:dyDescent="0.35">
      <c r="A43" s="2" t="s">
        <v>0</v>
      </c>
      <c r="B43" s="3" t="s">
        <v>1</v>
      </c>
      <c r="C43" s="2"/>
      <c r="D43" s="2"/>
      <c r="E43" s="2"/>
      <c r="F43" s="2"/>
      <c r="G43" s="2"/>
      <c r="H43" s="2"/>
      <c r="I43" s="2"/>
      <c r="J43" s="2"/>
      <c r="K43" s="2" t="s">
        <v>12</v>
      </c>
      <c r="L43" s="2" t="s">
        <v>3</v>
      </c>
      <c r="M43" s="7" t="s">
        <v>20</v>
      </c>
      <c r="N43" s="7" t="s">
        <v>21</v>
      </c>
    </row>
    <row r="44" spans="1:15" x14ac:dyDescent="0.35">
      <c r="A44" s="2">
        <v>8197050</v>
      </c>
      <c r="B44" s="3" t="s">
        <v>28</v>
      </c>
      <c r="C44" s="23"/>
      <c r="D44" s="24"/>
      <c r="E44" s="24"/>
      <c r="F44" s="24"/>
      <c r="G44" s="24"/>
      <c r="H44" s="24"/>
      <c r="I44" s="24"/>
      <c r="J44" s="10"/>
      <c r="K44" s="6">
        <v>5</v>
      </c>
      <c r="L44" s="2" t="s">
        <v>6</v>
      </c>
      <c r="M44" s="8">
        <v>1650</v>
      </c>
      <c r="N44" s="8">
        <f>K44*M44</f>
        <v>8250</v>
      </c>
    </row>
    <row r="45" spans="1:15" x14ac:dyDescent="0.35">
      <c r="A45" s="2">
        <v>8197050</v>
      </c>
      <c r="B45" s="3" t="s">
        <v>29</v>
      </c>
      <c r="C45" s="23"/>
      <c r="D45" s="24"/>
      <c r="E45" s="24"/>
      <c r="F45" s="24"/>
      <c r="G45" s="24"/>
      <c r="H45" s="24"/>
      <c r="I45" s="24"/>
      <c r="J45" s="10"/>
      <c r="K45" s="6">
        <v>5</v>
      </c>
      <c r="L45" s="2" t="s">
        <v>6</v>
      </c>
      <c r="M45" s="8">
        <v>300</v>
      </c>
      <c r="N45" s="8">
        <f t="shared" ref="N45:N46" si="8">K45*M45</f>
        <v>1500</v>
      </c>
    </row>
    <row r="46" spans="1:15" x14ac:dyDescent="0.35">
      <c r="A46" s="2">
        <v>8197050</v>
      </c>
      <c r="B46" s="3" t="s">
        <v>30</v>
      </c>
      <c r="C46" s="23"/>
      <c r="D46" s="24"/>
      <c r="E46" s="24"/>
      <c r="F46" s="24"/>
      <c r="G46" s="24"/>
      <c r="H46" s="24"/>
      <c r="I46" s="24"/>
      <c r="J46" s="10"/>
      <c r="K46" s="6">
        <v>5</v>
      </c>
      <c r="L46" s="2" t="s">
        <v>6</v>
      </c>
      <c r="M46" s="8">
        <v>500</v>
      </c>
      <c r="N46" s="8">
        <f t="shared" si="8"/>
        <v>2500</v>
      </c>
    </row>
    <row r="48" spans="1:15" x14ac:dyDescent="0.35">
      <c r="L48" s="11" t="s">
        <v>24</v>
      </c>
      <c r="N48" s="12">
        <f>SUM(N44:N46)</f>
        <v>12250</v>
      </c>
    </row>
    <row r="50" spans="1:14" x14ac:dyDescent="0.35">
      <c r="A50" s="11" t="s">
        <v>44</v>
      </c>
      <c r="B50" s="13">
        <v>43634</v>
      </c>
      <c r="L50" s="11" t="s">
        <v>25</v>
      </c>
      <c r="N50" s="12">
        <f>N40+N48</f>
        <v>610342.5</v>
      </c>
    </row>
  </sheetData>
  <sortState xmlns:xlrd2="http://schemas.microsoft.com/office/spreadsheetml/2017/richdata2" ref="A8:O38">
    <sortCondition ref="A8:A38"/>
    <sortCondition ref="B8:B38"/>
  </sortState>
  <mergeCells count="6">
    <mergeCell ref="C46:I46"/>
    <mergeCell ref="A1:N1"/>
    <mergeCell ref="A3:N3"/>
    <mergeCell ref="A42:N42"/>
    <mergeCell ref="C44:I44"/>
    <mergeCell ref="C45:I45"/>
  </mergeCells>
  <pageMargins left="0.7" right="0.7" top="0.75" bottom="0.75" header="0.3" footer="0.3"/>
  <pageSetup paperSize="3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Nagy</dc:creator>
  <cp:lastModifiedBy>Charles Nagy</cp:lastModifiedBy>
  <cp:lastPrinted>2019-06-18T13:59:46Z</cp:lastPrinted>
  <dcterms:created xsi:type="dcterms:W3CDTF">2018-11-15T19:07:59Z</dcterms:created>
  <dcterms:modified xsi:type="dcterms:W3CDTF">2019-06-18T17:20:33Z</dcterms:modified>
</cp:coreProperties>
</file>