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S:\DPW\CityEngineer\2022 CED Projects\PW-7045 Midtown West 4th Street Roadway\Midtown West Phase 2\"/>
    </mc:Choice>
  </mc:AlternateContent>
  <xr:revisionPtr revIDLastSave="0" documentId="13_ncr:1_{A5406241-43C8-4C7F-BB78-B5BA019900D8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reliminary Estimate" sheetId="1" r:id="rId1"/>
  </sheets>
  <definedNames>
    <definedName name="_xlnm.Print_Area" localSheetId="0">'Preliminary Estimate'!$A$3:$G$59</definedName>
    <definedName name="_xlnm.Print_Titles" localSheetId="0">'Preliminary Estimate'!$6:$6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56" i="1" l="1"/>
  <c r="F56" i="1"/>
  <c r="F55" i="1"/>
  <c r="G55" i="1" s="1"/>
  <c r="F54" i="1"/>
  <c r="G54" i="1" s="1"/>
  <c r="G53" i="1"/>
  <c r="F53" i="1"/>
  <c r="G52" i="1"/>
  <c r="F52" i="1"/>
  <c r="F51" i="1"/>
  <c r="G51" i="1" s="1"/>
  <c r="F50" i="1"/>
  <c r="G50" i="1" s="1"/>
  <c r="G49" i="1"/>
  <c r="F49" i="1"/>
  <c r="G48" i="1"/>
  <c r="F48" i="1"/>
  <c r="F47" i="1"/>
  <c r="G47" i="1" s="1"/>
  <c r="F46" i="1"/>
  <c r="G46" i="1" s="1"/>
  <c r="G45" i="1"/>
  <c r="F45" i="1"/>
  <c r="G44" i="1"/>
  <c r="F44" i="1"/>
  <c r="F43" i="1"/>
  <c r="G43" i="1" s="1"/>
  <c r="F42" i="1"/>
  <c r="G42" i="1" s="1"/>
  <c r="G41" i="1"/>
  <c r="F41" i="1"/>
  <c r="G40" i="1"/>
  <c r="F40" i="1"/>
  <c r="F39" i="1"/>
  <c r="G39" i="1" s="1"/>
  <c r="F38" i="1"/>
  <c r="G38" i="1" s="1"/>
  <c r="G37" i="1"/>
  <c r="F37" i="1"/>
  <c r="G36" i="1"/>
  <c r="F36" i="1"/>
  <c r="F35" i="1"/>
  <c r="G35" i="1" s="1"/>
  <c r="F34" i="1"/>
  <c r="G34" i="1" s="1"/>
  <c r="G33" i="1"/>
  <c r="F33" i="1"/>
  <c r="G32" i="1"/>
  <c r="F32" i="1"/>
  <c r="F31" i="1"/>
  <c r="G31" i="1" s="1"/>
  <c r="F30" i="1"/>
  <c r="G30" i="1" s="1"/>
  <c r="G29" i="1"/>
  <c r="F29" i="1"/>
  <c r="G28" i="1"/>
  <c r="F28" i="1"/>
  <c r="F27" i="1"/>
  <c r="G27" i="1" s="1"/>
  <c r="F26" i="1"/>
  <c r="G26" i="1" s="1"/>
  <c r="G25" i="1"/>
  <c r="F25" i="1"/>
  <c r="G24" i="1"/>
  <c r="F24" i="1"/>
  <c r="F23" i="1"/>
  <c r="G23" i="1" s="1"/>
  <c r="F22" i="1"/>
  <c r="G22" i="1" s="1"/>
  <c r="G21" i="1"/>
  <c r="F21" i="1"/>
  <c r="G20" i="1"/>
  <c r="F20" i="1"/>
  <c r="F19" i="1"/>
  <c r="G19" i="1" s="1"/>
  <c r="F18" i="1"/>
  <c r="G18" i="1" s="1"/>
  <c r="G17" i="1"/>
  <c r="F17" i="1"/>
  <c r="G16" i="1"/>
  <c r="F16" i="1"/>
  <c r="F15" i="1"/>
  <c r="G15" i="1" s="1"/>
  <c r="F14" i="1"/>
  <c r="G14" i="1" s="1"/>
  <c r="G13" i="1"/>
  <c r="F13" i="1"/>
  <c r="G12" i="1"/>
  <c r="F12" i="1"/>
  <c r="F11" i="1"/>
  <c r="G11" i="1" s="1"/>
  <c r="F10" i="1"/>
  <c r="G10" i="1" s="1"/>
  <c r="G9" i="1"/>
  <c r="F9" i="1"/>
  <c r="G8" i="1"/>
  <c r="F8" i="1"/>
  <c r="G7" i="1"/>
  <c r="F7" i="1"/>
  <c r="C32" i="1" l="1"/>
  <c r="C30" i="1"/>
  <c r="C29" i="1"/>
  <c r="C16" i="1" l="1"/>
  <c r="C14" i="1"/>
  <c r="C10" i="1"/>
  <c r="G57" i="1" l="1"/>
  <c r="G58" i="1" l="1"/>
  <c r="G59" i="1" s="1"/>
</calcChain>
</file>

<file path=xl/sharedStrings.xml><?xml version="1.0" encoding="utf-8"?>
<sst xmlns="http://schemas.openxmlformats.org/spreadsheetml/2006/main" count="112" uniqueCount="69">
  <si>
    <t>ITEM NO.</t>
  </si>
  <si>
    <t>DESCRIPTION OF ITEM</t>
  </si>
  <si>
    <t>QTY.</t>
  </si>
  <si>
    <t>PAY UNIT</t>
  </si>
  <si>
    <t>UNIT PRICE</t>
  </si>
  <si>
    <t>ITEM TOTAL</t>
  </si>
  <si>
    <t>LSum</t>
  </si>
  <si>
    <t>Minor Traf Devices</t>
  </si>
  <si>
    <t>Traf Regulator Control</t>
  </si>
  <si>
    <t>Clearing, Modified</t>
  </si>
  <si>
    <t>Acre</t>
  </si>
  <si>
    <t>Each</t>
  </si>
  <si>
    <t>Dr Structure Rem</t>
  </si>
  <si>
    <t>Sewer, Rem, Less than 24 inches</t>
  </si>
  <si>
    <t>LFt</t>
  </si>
  <si>
    <t>Aspahlt Pavement, Rem</t>
  </si>
  <si>
    <t>Syd</t>
  </si>
  <si>
    <t>Concrete Pavement, Rem</t>
  </si>
  <si>
    <t>Curb, Rem</t>
  </si>
  <si>
    <t>Sidewalk, Rem</t>
  </si>
  <si>
    <t>Excavation, Earth, Modified</t>
  </si>
  <si>
    <t>Cyd</t>
  </si>
  <si>
    <t>Subgrade Undercutting, Type II</t>
  </si>
  <si>
    <t>Granular Material, Cl II, Modified</t>
  </si>
  <si>
    <t>Aggregate Base Course, LM</t>
  </si>
  <si>
    <t>Erosion Control, Silt Fence</t>
  </si>
  <si>
    <t>Erosion Control, Inlet Protection, Fabric Drop</t>
  </si>
  <si>
    <t>Erosion Control, Gravel Access Approach</t>
  </si>
  <si>
    <t>Dr Structure, Tap, 18-inch</t>
  </si>
  <si>
    <t>Dr Structure, 48-inch Dia.</t>
  </si>
  <si>
    <t>Dr Structure, Cleaning</t>
  </si>
  <si>
    <t>Concrete Pavement w/ Integral Curb, 9-inch, Reinf, Modified</t>
  </si>
  <si>
    <t>Sft</t>
  </si>
  <si>
    <t>Curb Ramp Opening</t>
  </si>
  <si>
    <t>Sidewalk, Conc, 4 inch</t>
  </si>
  <si>
    <t>Sidewalk, Conc, 6 inch</t>
  </si>
  <si>
    <t>Driveway, Nonreinf Conc, 8 inch</t>
  </si>
  <si>
    <t>Sidewalk Ramp, 6 inch, ADA, Modified</t>
  </si>
  <si>
    <t>Detectable Warning Surface</t>
  </si>
  <si>
    <t>Sign, Type II</t>
  </si>
  <si>
    <t>Pavt Mrkg, Polyurea, 4 inch, White</t>
  </si>
  <si>
    <t>Pavt Mrkg, Polyurea, 4 inch, White, Dash</t>
  </si>
  <si>
    <t>Pavt Mrkg, Polyurea, Thru Arrow Symb</t>
  </si>
  <si>
    <t>Pavt Mrkg, Polyurea, 24-inch Stop Bar</t>
  </si>
  <si>
    <t>Pavt Mrkg, Polyurea, 6-inch Crosswalk</t>
  </si>
  <si>
    <t>Topsoil Surface, Salv, 4-inch</t>
  </si>
  <si>
    <t>Seeding, Mixture THM</t>
  </si>
  <si>
    <t>Lb</t>
  </si>
  <si>
    <t>Tree Pit</t>
  </si>
  <si>
    <t>Tree Grate</t>
  </si>
  <si>
    <t>Water, Sodding/Seeding</t>
  </si>
  <si>
    <t>Water Main, Live Tap</t>
  </si>
  <si>
    <t>Gate Valve and Box, 6-inch</t>
  </si>
  <si>
    <t>Light Fixture</t>
  </si>
  <si>
    <t>Conduit, Schedule 40 PVC, 3 inch</t>
  </si>
  <si>
    <t>Hh, Elec</t>
  </si>
  <si>
    <t>DB Cable in Conduit, 600V</t>
  </si>
  <si>
    <t>Connect to Existing Lighting Controller</t>
  </si>
  <si>
    <t>Non Haz Cont Mat Handling, Disposal, LM</t>
  </si>
  <si>
    <t>Monument Preservation, Vertical Modified</t>
  </si>
  <si>
    <r>
      <t xml:space="preserve">Mobilization, Max </t>
    </r>
    <r>
      <rPr>
        <u/>
        <sz val="10"/>
        <rFont val="Arial"/>
        <family val="2"/>
      </rPr>
      <t xml:space="preserve"> 10%</t>
    </r>
  </si>
  <si>
    <t>Dr Structure Cover, 5000 M4</t>
  </si>
  <si>
    <t>Water Main, DI, 6-inch, Tr Det F</t>
  </si>
  <si>
    <t>15% Contingency</t>
  </si>
  <si>
    <t>Trees</t>
  </si>
  <si>
    <t>Total Estimated Construction Cost</t>
  </si>
  <si>
    <t>Subtotal Estimated Construction Cost</t>
  </si>
  <si>
    <t>MIDTOWN WEST 4TH STREET ROAD CONSTRUCTION - PHASE 2</t>
  </si>
  <si>
    <t>ENGINEER'S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</si>
</sst>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Font="1" applyAlignment="1"/>
    <xf numFmtId="44" fontId="0" fillId="0" borderId="0" xfId="0" applyNumberFormat="1" applyFont="1" applyAlignme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3" fillId="0" borderId="0" xfId="0" applyFont="1" applyAlignment="1"/>
    <xf numFmtId="0" fontId="2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3" fontId="0" fillId="0" borderId="1" xfId="0" applyNumberFormat="1" applyFont="1" applyBorder="1" applyAlignment="1">
      <alignment horizontal="center" vertical="center"/>
    </xf>
    <xf numFmtId="44" fontId="0" fillId="0" borderId="1" xfId="1" applyNumberFormat="1" applyFont="1" applyBorder="1" applyAlignment="1">
      <alignment vertical="center"/>
    </xf>
    <xf numFmtId="44" fontId="2" fillId="0" borderId="1" xfId="1" quotePrefix="1" applyFont="1" applyBorder="1" applyAlignment="1">
      <alignment vertical="center"/>
    </xf>
    <xf numFmtId="44" fontId="2" fillId="0" borderId="0" xfId="1" quotePrefix="1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2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left" vertical="top"/>
    </xf>
    <xf numFmtId="44" fontId="0" fillId="0" borderId="0" xfId="0" applyNumberFormat="1" applyFont="1" applyBorder="1" applyAlignment="1">
      <alignment vertical="center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2" fontId="0" fillId="0" borderId="4" xfId="0" applyNumberFormat="1" applyFont="1" applyBorder="1" applyAlignment="1">
      <alignment horizontal="left"/>
    </xf>
    <xf numFmtId="44" fontId="5" fillId="0" borderId="1" xfId="1" quotePrefix="1" applyFont="1" applyBorder="1" applyAlignment="1"/>
    <xf numFmtId="0" fontId="0" fillId="0" borderId="0" xfId="0" applyFont="1" applyBorder="1" applyAlignment="1">
      <alignment horizontal="left" vertical="center"/>
    </xf>
    <xf numFmtId="9" fontId="5" fillId="0" borderId="0" xfId="2" applyFont="1" applyBorder="1" applyAlignment="1">
      <alignment horizontal="center" vertical="center"/>
    </xf>
    <xf numFmtId="44" fontId="5" fillId="0" borderId="0" xfId="1" quotePrefix="1" applyFont="1" applyBorder="1" applyAlignment="1">
      <alignment vertical="center"/>
    </xf>
    <xf numFmtId="9" fontId="0" fillId="0" borderId="0" xfId="2" applyFont="1" applyAlignment="1"/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44" fontId="2" fillId="2" borderId="3" xfId="0" applyNumberFormat="1" applyFont="1" applyFill="1" applyBorder="1" applyAlignment="1">
      <alignment vertical="center"/>
    </xf>
    <xf numFmtId="44" fontId="2" fillId="2" borderId="4" xfId="0" applyNumberFormat="1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9"/>
  <sheetViews>
    <sheetView tabSelected="1" workbookViewId="0">
      <pane xSplit="4" ySplit="6" topLeftCell="E40" activePane="bottomRight" state="frozen"/>
      <selection pane="topRight" activeCell="E1" sqref="E1"/>
      <selection pane="bottomLeft" activeCell="A12" sqref="A12"/>
      <selection pane="bottomRight" activeCell="J47" sqref="J47"/>
    </sheetView>
  </sheetViews>
  <sheetFormatPr defaultColWidth="9.140625" defaultRowHeight="12.75" x14ac:dyDescent="0.2"/>
  <cols>
    <col min="1" max="1" width="6.28515625" style="1" customWidth="1"/>
    <col min="2" max="2" width="45.42578125" style="1" customWidth="1"/>
    <col min="3" max="3" width="8" style="1" customWidth="1"/>
    <col min="4" max="4" width="7.7109375" style="1" customWidth="1"/>
    <col min="5" max="5" width="14.140625" style="2" hidden="1" customWidth="1"/>
    <col min="6" max="6" width="14.140625" style="2" customWidth="1"/>
    <col min="7" max="7" width="19.140625" style="1" customWidth="1"/>
    <col min="8" max="8" width="5.7109375" style="1" customWidth="1"/>
    <col min="9" max="9" width="15.7109375" style="1" customWidth="1"/>
    <col min="10" max="11" width="9.140625" style="1"/>
    <col min="12" max="12" width="14.140625" style="1" customWidth="1"/>
    <col min="13" max="14" width="9.140625" style="1"/>
    <col min="15" max="15" width="10.28515625" style="1" bestFit="1" customWidth="1"/>
    <col min="16" max="16384" width="9.140625" style="1"/>
  </cols>
  <sheetData>
    <row r="1" spans="1:10" ht="13.5" customHeight="1" x14ac:dyDescent="0.2">
      <c r="F1" s="34">
        <v>0.15</v>
      </c>
      <c r="G1" s="3"/>
      <c r="H1" s="3"/>
    </row>
    <row r="2" spans="1:10" ht="15.75" customHeight="1" x14ac:dyDescent="0.2">
      <c r="A2" s="39"/>
      <c r="B2" s="39"/>
      <c r="C2" s="39"/>
      <c r="D2" s="39"/>
      <c r="E2" s="39"/>
      <c r="F2" s="39"/>
      <c r="G2" s="39"/>
      <c r="H2" s="4"/>
    </row>
    <row r="3" spans="1:10" x14ac:dyDescent="0.2">
      <c r="A3" s="40" t="s">
        <v>67</v>
      </c>
      <c r="B3" s="40"/>
      <c r="C3" s="40"/>
      <c r="D3" s="40"/>
      <c r="E3" s="40"/>
      <c r="F3" s="40"/>
      <c r="G3" s="40"/>
      <c r="H3" s="5"/>
    </row>
    <row r="4" spans="1:10" x14ac:dyDescent="0.2">
      <c r="A4" s="39" t="s">
        <v>68</v>
      </c>
      <c r="B4" s="41"/>
      <c r="C4" s="41"/>
      <c r="D4" s="41"/>
      <c r="E4" s="41"/>
      <c r="F4" s="41"/>
      <c r="G4" s="41"/>
      <c r="H4" s="6"/>
    </row>
    <row r="5" spans="1:10" ht="15" customHeight="1" x14ac:dyDescent="0.2">
      <c r="A5" s="7"/>
      <c r="B5" s="8"/>
      <c r="C5" s="7"/>
      <c r="D5" s="7"/>
      <c r="E5" s="7"/>
      <c r="F5" s="7"/>
      <c r="G5" s="7"/>
      <c r="H5" s="7"/>
    </row>
    <row r="6" spans="1:10" ht="36.75" customHeight="1" x14ac:dyDescent="0.2">
      <c r="A6" s="9" t="s">
        <v>0</v>
      </c>
      <c r="B6" s="10" t="s">
        <v>1</v>
      </c>
      <c r="C6" s="10" t="s">
        <v>2</v>
      </c>
      <c r="D6" s="9" t="s">
        <v>3</v>
      </c>
      <c r="E6" s="11" t="s">
        <v>4</v>
      </c>
      <c r="F6" s="11" t="s">
        <v>4</v>
      </c>
      <c r="G6" s="9" t="s">
        <v>5</v>
      </c>
      <c r="H6" s="12"/>
    </row>
    <row r="7" spans="1:10" ht="23.1" customHeight="1" x14ac:dyDescent="0.2">
      <c r="A7" s="13">
        <v>1</v>
      </c>
      <c r="B7" s="14" t="s">
        <v>60</v>
      </c>
      <c r="C7" s="15">
        <v>1</v>
      </c>
      <c r="D7" s="13" t="s">
        <v>6</v>
      </c>
      <c r="E7" s="16">
        <v>29800</v>
      </c>
      <c r="F7" s="16">
        <f>E7*(1+$F$1)</f>
        <v>34270</v>
      </c>
      <c r="G7" s="17">
        <f>F7*C7</f>
        <v>34270</v>
      </c>
      <c r="H7" s="18"/>
      <c r="I7" s="2"/>
    </row>
    <row r="8" spans="1:10" ht="23.1" customHeight="1" x14ac:dyDescent="0.2">
      <c r="A8" s="13">
        <v>2</v>
      </c>
      <c r="B8" s="19" t="s">
        <v>7</v>
      </c>
      <c r="C8" s="15">
        <v>1</v>
      </c>
      <c r="D8" s="13" t="s">
        <v>6</v>
      </c>
      <c r="E8" s="16">
        <v>34000</v>
      </c>
      <c r="F8" s="16">
        <f t="shared" ref="F8:F56" si="0">E8*(1+$F$1)</f>
        <v>39100</v>
      </c>
      <c r="G8" s="17">
        <f t="shared" ref="G8:G56" si="1">F8*C8</f>
        <v>39100</v>
      </c>
      <c r="H8" s="18"/>
    </row>
    <row r="9" spans="1:10" ht="23.1" customHeight="1" x14ac:dyDescent="0.2">
      <c r="A9" s="13">
        <v>3</v>
      </c>
      <c r="B9" s="19" t="s">
        <v>8</v>
      </c>
      <c r="C9" s="13">
        <v>1</v>
      </c>
      <c r="D9" s="13" t="s">
        <v>6</v>
      </c>
      <c r="E9" s="16">
        <v>5000</v>
      </c>
      <c r="F9" s="16">
        <f t="shared" si="0"/>
        <v>5750</v>
      </c>
      <c r="G9" s="17">
        <f t="shared" si="1"/>
        <v>5750</v>
      </c>
      <c r="H9" s="18"/>
    </row>
    <row r="10" spans="1:10" ht="23.1" customHeight="1" x14ac:dyDescent="0.2">
      <c r="A10" s="13">
        <v>4</v>
      </c>
      <c r="B10" s="14" t="s">
        <v>9</v>
      </c>
      <c r="C10" s="20">
        <f>270*75/43560</f>
        <v>0.46487603305785125</v>
      </c>
      <c r="D10" s="21" t="s">
        <v>10</v>
      </c>
      <c r="E10" s="16">
        <v>5000</v>
      </c>
      <c r="F10" s="16">
        <f t="shared" si="0"/>
        <v>5750</v>
      </c>
      <c r="G10" s="17">
        <f t="shared" si="1"/>
        <v>2673.0371900826449</v>
      </c>
      <c r="H10" s="18"/>
      <c r="J10" s="2"/>
    </row>
    <row r="11" spans="1:10" ht="23.1" customHeight="1" x14ac:dyDescent="0.2">
      <c r="A11" s="13">
        <v>5</v>
      </c>
      <c r="B11" s="14" t="s">
        <v>12</v>
      </c>
      <c r="C11" s="13">
        <v>1</v>
      </c>
      <c r="D11" s="13" t="s">
        <v>11</v>
      </c>
      <c r="E11" s="16">
        <v>500</v>
      </c>
      <c r="F11" s="16">
        <f t="shared" si="0"/>
        <v>575</v>
      </c>
      <c r="G11" s="17">
        <f t="shared" si="1"/>
        <v>575</v>
      </c>
      <c r="H11" s="18"/>
    </row>
    <row r="12" spans="1:10" ht="23.1" customHeight="1" x14ac:dyDescent="0.2">
      <c r="A12" s="13">
        <v>6</v>
      </c>
      <c r="B12" s="19" t="s">
        <v>13</v>
      </c>
      <c r="C12" s="13">
        <v>100</v>
      </c>
      <c r="D12" s="13" t="s">
        <v>14</v>
      </c>
      <c r="E12" s="16">
        <v>25</v>
      </c>
      <c r="F12" s="16">
        <f t="shared" si="0"/>
        <v>28.749999999999996</v>
      </c>
      <c r="G12" s="17">
        <f t="shared" si="1"/>
        <v>2874.9999999999995</v>
      </c>
      <c r="H12" s="18"/>
    </row>
    <row r="13" spans="1:10" ht="23.1" customHeight="1" x14ac:dyDescent="0.2">
      <c r="A13" s="13">
        <v>7</v>
      </c>
      <c r="B13" s="19" t="s">
        <v>15</v>
      </c>
      <c r="C13" s="13">
        <v>60</v>
      </c>
      <c r="D13" s="13" t="s">
        <v>16</v>
      </c>
      <c r="E13" s="16">
        <v>10</v>
      </c>
      <c r="F13" s="16">
        <f t="shared" si="0"/>
        <v>11.5</v>
      </c>
      <c r="G13" s="17">
        <f t="shared" si="1"/>
        <v>690</v>
      </c>
      <c r="H13" s="18"/>
    </row>
    <row r="14" spans="1:10" ht="23.1" customHeight="1" x14ac:dyDescent="0.2">
      <c r="A14" s="13">
        <v>8</v>
      </c>
      <c r="B14" s="19" t="s">
        <v>17</v>
      </c>
      <c r="C14" s="13">
        <f>120*60/9</f>
        <v>800</v>
      </c>
      <c r="D14" s="13" t="s">
        <v>16</v>
      </c>
      <c r="E14" s="16">
        <v>6.5</v>
      </c>
      <c r="F14" s="16">
        <f t="shared" si="0"/>
        <v>7.4749999999999996</v>
      </c>
      <c r="G14" s="17">
        <f t="shared" si="1"/>
        <v>5980</v>
      </c>
      <c r="H14" s="18"/>
    </row>
    <row r="15" spans="1:10" ht="23.1" customHeight="1" x14ac:dyDescent="0.2">
      <c r="A15" s="13">
        <v>9</v>
      </c>
      <c r="B15" s="19" t="s">
        <v>18</v>
      </c>
      <c r="C15" s="13">
        <v>80</v>
      </c>
      <c r="D15" s="13" t="s">
        <v>14</v>
      </c>
      <c r="E15" s="16">
        <v>15</v>
      </c>
      <c r="F15" s="16">
        <f t="shared" si="0"/>
        <v>17.25</v>
      </c>
      <c r="G15" s="17">
        <f t="shared" si="1"/>
        <v>1380</v>
      </c>
      <c r="H15" s="18"/>
    </row>
    <row r="16" spans="1:10" ht="23.1" customHeight="1" x14ac:dyDescent="0.2">
      <c r="A16" s="13">
        <v>10</v>
      </c>
      <c r="B16" s="19" t="s">
        <v>19</v>
      </c>
      <c r="C16" s="13">
        <f>60*6/9</f>
        <v>40</v>
      </c>
      <c r="D16" s="13" t="s">
        <v>16</v>
      </c>
      <c r="E16" s="16">
        <v>10</v>
      </c>
      <c r="F16" s="16">
        <f t="shared" si="0"/>
        <v>11.5</v>
      </c>
      <c r="G16" s="17">
        <f t="shared" si="1"/>
        <v>460</v>
      </c>
      <c r="H16" s="18"/>
    </row>
    <row r="17" spans="1:8" ht="23.1" customHeight="1" x14ac:dyDescent="0.2">
      <c r="A17" s="13">
        <v>11</v>
      </c>
      <c r="B17" s="19" t="s">
        <v>20</v>
      </c>
      <c r="C17" s="13">
        <v>10</v>
      </c>
      <c r="D17" s="13" t="s">
        <v>21</v>
      </c>
      <c r="E17" s="16">
        <v>35</v>
      </c>
      <c r="F17" s="16">
        <f t="shared" si="0"/>
        <v>40.25</v>
      </c>
      <c r="G17" s="17">
        <f t="shared" si="1"/>
        <v>402.5</v>
      </c>
      <c r="H17" s="18"/>
    </row>
    <row r="18" spans="1:8" ht="23.1" customHeight="1" x14ac:dyDescent="0.2">
      <c r="A18" s="13">
        <v>12</v>
      </c>
      <c r="B18" s="19" t="s">
        <v>22</v>
      </c>
      <c r="C18" s="13">
        <v>5</v>
      </c>
      <c r="D18" s="13" t="s">
        <v>21</v>
      </c>
      <c r="E18" s="16">
        <v>25</v>
      </c>
      <c r="F18" s="16">
        <f t="shared" si="0"/>
        <v>28.749999999999996</v>
      </c>
      <c r="G18" s="17">
        <f t="shared" si="1"/>
        <v>143.74999999999997</v>
      </c>
      <c r="H18" s="18"/>
    </row>
    <row r="19" spans="1:8" ht="23.1" customHeight="1" x14ac:dyDescent="0.2">
      <c r="A19" s="13">
        <v>13</v>
      </c>
      <c r="B19" s="19" t="s">
        <v>23</v>
      </c>
      <c r="C19" s="13">
        <v>180</v>
      </c>
      <c r="D19" s="13" t="s">
        <v>21</v>
      </c>
      <c r="E19" s="16">
        <v>30</v>
      </c>
      <c r="F19" s="16">
        <f t="shared" si="0"/>
        <v>34.5</v>
      </c>
      <c r="G19" s="17">
        <f t="shared" si="1"/>
        <v>6210</v>
      </c>
      <c r="H19" s="18"/>
    </row>
    <row r="20" spans="1:8" ht="23.1" customHeight="1" x14ac:dyDescent="0.2">
      <c r="A20" s="13">
        <v>14</v>
      </c>
      <c r="B20" s="19" t="s">
        <v>24</v>
      </c>
      <c r="C20" s="13">
        <v>140</v>
      </c>
      <c r="D20" s="13" t="s">
        <v>21</v>
      </c>
      <c r="E20" s="16">
        <v>60</v>
      </c>
      <c r="F20" s="16">
        <f t="shared" si="0"/>
        <v>69</v>
      </c>
      <c r="G20" s="17">
        <f t="shared" si="1"/>
        <v>9660</v>
      </c>
      <c r="H20" s="18"/>
    </row>
    <row r="21" spans="1:8" ht="23.1" customHeight="1" x14ac:dyDescent="0.2">
      <c r="A21" s="13">
        <v>15</v>
      </c>
      <c r="B21" s="19" t="s">
        <v>25</v>
      </c>
      <c r="C21" s="13">
        <v>1000</v>
      </c>
      <c r="D21" s="13" t="s">
        <v>14</v>
      </c>
      <c r="E21" s="16">
        <v>1</v>
      </c>
      <c r="F21" s="16">
        <f t="shared" si="0"/>
        <v>1.1499999999999999</v>
      </c>
      <c r="G21" s="17">
        <f t="shared" si="1"/>
        <v>1150</v>
      </c>
      <c r="H21" s="18"/>
    </row>
    <row r="22" spans="1:8" ht="23.1" customHeight="1" x14ac:dyDescent="0.2">
      <c r="A22" s="13">
        <v>16</v>
      </c>
      <c r="B22" s="19" t="s">
        <v>26</v>
      </c>
      <c r="C22" s="13">
        <v>4</v>
      </c>
      <c r="D22" s="13" t="s">
        <v>11</v>
      </c>
      <c r="E22" s="16">
        <v>150</v>
      </c>
      <c r="F22" s="16">
        <f t="shared" si="0"/>
        <v>172.5</v>
      </c>
      <c r="G22" s="17">
        <f t="shared" si="1"/>
        <v>690</v>
      </c>
      <c r="H22" s="18"/>
    </row>
    <row r="23" spans="1:8" ht="23.1" customHeight="1" x14ac:dyDescent="0.2">
      <c r="A23" s="13">
        <v>17</v>
      </c>
      <c r="B23" s="14" t="s">
        <v>27</v>
      </c>
      <c r="C23" s="13">
        <v>1</v>
      </c>
      <c r="D23" s="13" t="s">
        <v>11</v>
      </c>
      <c r="E23" s="16">
        <v>1000</v>
      </c>
      <c r="F23" s="16">
        <f t="shared" si="0"/>
        <v>1150</v>
      </c>
      <c r="G23" s="17">
        <f t="shared" si="1"/>
        <v>1150</v>
      </c>
      <c r="H23" s="18"/>
    </row>
    <row r="24" spans="1:8" ht="23.1" customHeight="1" x14ac:dyDescent="0.2">
      <c r="A24" s="13">
        <v>18</v>
      </c>
      <c r="B24" s="14" t="s">
        <v>28</v>
      </c>
      <c r="C24" s="13">
        <v>1</v>
      </c>
      <c r="D24" s="13" t="s">
        <v>11</v>
      </c>
      <c r="E24" s="16">
        <v>4000</v>
      </c>
      <c r="F24" s="16">
        <f t="shared" si="0"/>
        <v>4600</v>
      </c>
      <c r="G24" s="17">
        <f t="shared" si="1"/>
        <v>4600</v>
      </c>
      <c r="H24" s="18"/>
    </row>
    <row r="25" spans="1:8" ht="23.1" customHeight="1" x14ac:dyDescent="0.2">
      <c r="A25" s="13">
        <v>19</v>
      </c>
      <c r="B25" s="14" t="s">
        <v>29</v>
      </c>
      <c r="C25" s="13">
        <v>1</v>
      </c>
      <c r="D25" s="13" t="s">
        <v>11</v>
      </c>
      <c r="E25" s="16">
        <v>6000</v>
      </c>
      <c r="F25" s="16">
        <f t="shared" si="0"/>
        <v>6899.9999999999991</v>
      </c>
      <c r="G25" s="17">
        <f t="shared" si="1"/>
        <v>6899.9999999999991</v>
      </c>
      <c r="H25" s="18"/>
    </row>
    <row r="26" spans="1:8" ht="23.1" customHeight="1" x14ac:dyDescent="0.2">
      <c r="A26" s="13">
        <v>20</v>
      </c>
      <c r="B26" s="14" t="s">
        <v>30</v>
      </c>
      <c r="C26" s="13">
        <v>4</v>
      </c>
      <c r="D26" s="13" t="s">
        <v>11</v>
      </c>
      <c r="E26" s="16">
        <v>200</v>
      </c>
      <c r="F26" s="16">
        <f t="shared" si="0"/>
        <v>229.99999999999997</v>
      </c>
      <c r="G26" s="17">
        <f t="shared" si="1"/>
        <v>919.99999999999989</v>
      </c>
      <c r="H26" s="18"/>
    </row>
    <row r="27" spans="1:8" ht="23.1" customHeight="1" x14ac:dyDescent="0.2">
      <c r="A27" s="13">
        <v>21</v>
      </c>
      <c r="B27" s="14" t="s">
        <v>61</v>
      </c>
      <c r="C27" s="13">
        <v>1</v>
      </c>
      <c r="D27" s="13" t="s">
        <v>11</v>
      </c>
      <c r="E27" s="16">
        <v>600</v>
      </c>
      <c r="F27" s="16">
        <f t="shared" si="0"/>
        <v>690</v>
      </c>
      <c r="G27" s="17">
        <f t="shared" si="1"/>
        <v>690</v>
      </c>
      <c r="H27" s="18"/>
    </row>
    <row r="28" spans="1:8" ht="23.1" customHeight="1" x14ac:dyDescent="0.2">
      <c r="A28" s="13">
        <v>22</v>
      </c>
      <c r="B28" s="22" t="s">
        <v>31</v>
      </c>
      <c r="C28" s="13">
        <v>1120</v>
      </c>
      <c r="D28" s="13" t="s">
        <v>16</v>
      </c>
      <c r="E28" s="16">
        <v>80</v>
      </c>
      <c r="F28" s="16">
        <f t="shared" si="0"/>
        <v>92</v>
      </c>
      <c r="G28" s="17">
        <f t="shared" si="1"/>
        <v>103040</v>
      </c>
      <c r="H28" s="18"/>
    </row>
    <row r="29" spans="1:8" ht="23.1" customHeight="1" x14ac:dyDescent="0.2">
      <c r="A29" s="13">
        <v>23</v>
      </c>
      <c r="B29" s="14" t="s">
        <v>33</v>
      </c>
      <c r="C29" s="13">
        <f>30*10</f>
        <v>300</v>
      </c>
      <c r="D29" s="13" t="s">
        <v>14</v>
      </c>
      <c r="E29" s="16">
        <v>10</v>
      </c>
      <c r="F29" s="16">
        <f t="shared" si="0"/>
        <v>11.5</v>
      </c>
      <c r="G29" s="17">
        <f t="shared" si="1"/>
        <v>3450</v>
      </c>
      <c r="H29" s="18"/>
    </row>
    <row r="30" spans="1:8" ht="23.1" customHeight="1" x14ac:dyDescent="0.2">
      <c r="A30" s="13">
        <v>24</v>
      </c>
      <c r="B30" s="19" t="s">
        <v>34</v>
      </c>
      <c r="C30" s="13">
        <f>490*10</f>
        <v>4900</v>
      </c>
      <c r="D30" s="13" t="s">
        <v>32</v>
      </c>
      <c r="E30" s="16">
        <v>4</v>
      </c>
      <c r="F30" s="16">
        <f t="shared" si="0"/>
        <v>4.5999999999999996</v>
      </c>
      <c r="G30" s="17">
        <f t="shared" si="1"/>
        <v>22540</v>
      </c>
      <c r="H30" s="18"/>
    </row>
    <row r="31" spans="1:8" ht="23.1" customHeight="1" x14ac:dyDescent="0.2">
      <c r="A31" s="13">
        <v>25</v>
      </c>
      <c r="B31" s="19" t="s">
        <v>35</v>
      </c>
      <c r="C31" s="13">
        <v>100</v>
      </c>
      <c r="D31" s="13" t="s">
        <v>32</v>
      </c>
      <c r="E31" s="16">
        <v>5</v>
      </c>
      <c r="F31" s="16">
        <f t="shared" si="0"/>
        <v>5.75</v>
      </c>
      <c r="G31" s="17">
        <f t="shared" si="1"/>
        <v>575</v>
      </c>
      <c r="H31" s="18"/>
    </row>
    <row r="32" spans="1:8" ht="23.1" customHeight="1" x14ac:dyDescent="0.2">
      <c r="A32" s="13">
        <v>26</v>
      </c>
      <c r="B32" s="19" t="s">
        <v>36</v>
      </c>
      <c r="C32" s="13">
        <f>20*10</f>
        <v>200</v>
      </c>
      <c r="D32" s="13" t="s">
        <v>32</v>
      </c>
      <c r="E32" s="16">
        <v>6</v>
      </c>
      <c r="F32" s="16">
        <f t="shared" si="0"/>
        <v>6.8999999999999995</v>
      </c>
      <c r="G32" s="17">
        <f t="shared" si="1"/>
        <v>1380</v>
      </c>
      <c r="H32" s="18"/>
    </row>
    <row r="33" spans="1:8" ht="23.1" customHeight="1" x14ac:dyDescent="0.2">
      <c r="A33" s="13">
        <v>27</v>
      </c>
      <c r="B33" s="19" t="s">
        <v>37</v>
      </c>
      <c r="C33" s="13">
        <v>250</v>
      </c>
      <c r="D33" s="13" t="s">
        <v>32</v>
      </c>
      <c r="E33" s="16">
        <v>7</v>
      </c>
      <c r="F33" s="16">
        <f t="shared" si="0"/>
        <v>8.0499999999999989</v>
      </c>
      <c r="G33" s="17">
        <f t="shared" si="1"/>
        <v>2012.4999999999998</v>
      </c>
      <c r="H33" s="18"/>
    </row>
    <row r="34" spans="1:8" ht="23.1" customHeight="1" x14ac:dyDescent="0.2">
      <c r="A34" s="13">
        <v>28</v>
      </c>
      <c r="B34" s="19" t="s">
        <v>38</v>
      </c>
      <c r="C34" s="13">
        <v>35</v>
      </c>
      <c r="D34" s="13" t="s">
        <v>14</v>
      </c>
      <c r="E34" s="16">
        <v>35</v>
      </c>
      <c r="F34" s="16">
        <f t="shared" si="0"/>
        <v>40.25</v>
      </c>
      <c r="G34" s="17">
        <f t="shared" si="1"/>
        <v>1408.75</v>
      </c>
      <c r="H34" s="18"/>
    </row>
    <row r="35" spans="1:8" ht="23.1" customHeight="1" x14ac:dyDescent="0.2">
      <c r="A35" s="13">
        <v>29</v>
      </c>
      <c r="B35" s="19" t="s">
        <v>39</v>
      </c>
      <c r="C35" s="13">
        <v>1</v>
      </c>
      <c r="D35" s="13" t="s">
        <v>11</v>
      </c>
      <c r="E35" s="16">
        <v>500</v>
      </c>
      <c r="F35" s="16">
        <f t="shared" si="0"/>
        <v>575</v>
      </c>
      <c r="G35" s="17">
        <f t="shared" si="1"/>
        <v>575</v>
      </c>
      <c r="H35" s="18"/>
    </row>
    <row r="36" spans="1:8" ht="23.1" customHeight="1" x14ac:dyDescent="0.2">
      <c r="A36" s="13">
        <v>30</v>
      </c>
      <c r="B36" s="19" t="s">
        <v>40</v>
      </c>
      <c r="C36" s="13">
        <v>440</v>
      </c>
      <c r="D36" s="13" t="s">
        <v>14</v>
      </c>
      <c r="E36" s="16">
        <v>1.5</v>
      </c>
      <c r="F36" s="16">
        <f t="shared" si="0"/>
        <v>1.7249999999999999</v>
      </c>
      <c r="G36" s="17">
        <f t="shared" si="1"/>
        <v>758.99999999999989</v>
      </c>
      <c r="H36" s="18"/>
    </row>
    <row r="37" spans="1:8" ht="23.1" customHeight="1" x14ac:dyDescent="0.2">
      <c r="A37" s="13">
        <v>31</v>
      </c>
      <c r="B37" s="19" t="s">
        <v>41</v>
      </c>
      <c r="C37" s="13">
        <v>220</v>
      </c>
      <c r="D37" s="13" t="s">
        <v>14</v>
      </c>
      <c r="E37" s="16">
        <v>1.5</v>
      </c>
      <c r="F37" s="16">
        <f t="shared" si="0"/>
        <v>1.7249999999999999</v>
      </c>
      <c r="G37" s="17">
        <f t="shared" si="1"/>
        <v>379.49999999999994</v>
      </c>
      <c r="H37" s="18"/>
    </row>
    <row r="38" spans="1:8" ht="23.1" customHeight="1" x14ac:dyDescent="0.2">
      <c r="A38" s="13">
        <v>32</v>
      </c>
      <c r="B38" s="19" t="s">
        <v>42</v>
      </c>
      <c r="C38" s="13">
        <v>2</v>
      </c>
      <c r="D38" s="13" t="s">
        <v>11</v>
      </c>
      <c r="E38" s="16">
        <v>180</v>
      </c>
      <c r="F38" s="16">
        <f t="shared" si="0"/>
        <v>206.99999999999997</v>
      </c>
      <c r="G38" s="17">
        <f t="shared" si="1"/>
        <v>413.99999999999994</v>
      </c>
      <c r="H38" s="18"/>
    </row>
    <row r="39" spans="1:8" ht="23.1" customHeight="1" x14ac:dyDescent="0.2">
      <c r="A39" s="13">
        <v>33</v>
      </c>
      <c r="B39" s="23" t="s">
        <v>43</v>
      </c>
      <c r="C39" s="13">
        <v>20</v>
      </c>
      <c r="D39" s="24" t="s">
        <v>14</v>
      </c>
      <c r="E39" s="16">
        <v>15</v>
      </c>
      <c r="F39" s="16">
        <f t="shared" si="0"/>
        <v>17.25</v>
      </c>
      <c r="G39" s="17">
        <f t="shared" si="1"/>
        <v>345</v>
      </c>
      <c r="H39" s="18"/>
    </row>
    <row r="40" spans="1:8" ht="23.1" customHeight="1" x14ac:dyDescent="0.2">
      <c r="A40" s="13">
        <v>34</v>
      </c>
      <c r="B40" s="23" t="s">
        <v>44</v>
      </c>
      <c r="C40" s="13">
        <v>120</v>
      </c>
      <c r="D40" s="24" t="s">
        <v>14</v>
      </c>
      <c r="E40" s="16">
        <v>5</v>
      </c>
      <c r="F40" s="16">
        <f t="shared" si="0"/>
        <v>5.75</v>
      </c>
      <c r="G40" s="17">
        <f t="shared" si="1"/>
        <v>690</v>
      </c>
      <c r="H40" s="18"/>
    </row>
    <row r="41" spans="1:8" ht="23.1" customHeight="1" x14ac:dyDescent="0.2">
      <c r="A41" s="13">
        <v>35</v>
      </c>
      <c r="B41" s="19" t="s">
        <v>45</v>
      </c>
      <c r="C41" s="13">
        <v>1350</v>
      </c>
      <c r="D41" s="13" t="s">
        <v>16</v>
      </c>
      <c r="E41" s="16">
        <v>3</v>
      </c>
      <c r="F41" s="16">
        <f t="shared" si="0"/>
        <v>3.4499999999999997</v>
      </c>
      <c r="G41" s="17">
        <f t="shared" si="1"/>
        <v>4657.5</v>
      </c>
      <c r="H41" s="18"/>
    </row>
    <row r="42" spans="1:8" ht="23.1" customHeight="1" x14ac:dyDescent="0.2">
      <c r="A42" s="13">
        <v>36</v>
      </c>
      <c r="B42" s="19" t="s">
        <v>46</v>
      </c>
      <c r="C42" s="13">
        <v>150</v>
      </c>
      <c r="D42" s="13" t="s">
        <v>47</v>
      </c>
      <c r="E42" s="16">
        <v>5</v>
      </c>
      <c r="F42" s="16">
        <f t="shared" si="0"/>
        <v>5.75</v>
      </c>
      <c r="G42" s="17">
        <f t="shared" si="1"/>
        <v>862.5</v>
      </c>
      <c r="H42" s="18"/>
    </row>
    <row r="43" spans="1:8" ht="23.1" customHeight="1" x14ac:dyDescent="0.2">
      <c r="A43" s="13">
        <v>37</v>
      </c>
      <c r="B43" s="19" t="s">
        <v>48</v>
      </c>
      <c r="C43" s="13">
        <v>15</v>
      </c>
      <c r="D43" s="13" t="s">
        <v>11</v>
      </c>
      <c r="E43" s="16">
        <v>500</v>
      </c>
      <c r="F43" s="16">
        <f t="shared" si="0"/>
        <v>575</v>
      </c>
      <c r="G43" s="17">
        <f t="shared" si="1"/>
        <v>8625</v>
      </c>
      <c r="H43" s="18"/>
    </row>
    <row r="44" spans="1:8" ht="23.1" customHeight="1" x14ac:dyDescent="0.2">
      <c r="A44" s="13">
        <v>38</v>
      </c>
      <c r="B44" s="19" t="s">
        <v>64</v>
      </c>
      <c r="C44" s="13">
        <v>15</v>
      </c>
      <c r="D44" s="13" t="s">
        <v>11</v>
      </c>
      <c r="E44" s="16">
        <v>500</v>
      </c>
      <c r="F44" s="16">
        <f t="shared" si="0"/>
        <v>575</v>
      </c>
      <c r="G44" s="17">
        <f t="shared" si="1"/>
        <v>8625</v>
      </c>
      <c r="H44" s="18"/>
    </row>
    <row r="45" spans="1:8" ht="23.1" customHeight="1" x14ac:dyDescent="0.2">
      <c r="A45" s="13">
        <v>39</v>
      </c>
      <c r="B45" s="19" t="s">
        <v>49</v>
      </c>
      <c r="C45" s="13">
        <v>15</v>
      </c>
      <c r="D45" s="13" t="s">
        <v>11</v>
      </c>
      <c r="E45" s="16">
        <v>1000</v>
      </c>
      <c r="F45" s="16">
        <f t="shared" si="0"/>
        <v>1150</v>
      </c>
      <c r="G45" s="17">
        <f t="shared" si="1"/>
        <v>17250</v>
      </c>
      <c r="H45" s="18"/>
    </row>
    <row r="46" spans="1:8" ht="23.1" customHeight="1" x14ac:dyDescent="0.2">
      <c r="A46" s="13">
        <v>40</v>
      </c>
      <c r="B46" s="19" t="s">
        <v>50</v>
      </c>
      <c r="C46" s="13">
        <v>1</v>
      </c>
      <c r="D46" s="13" t="s">
        <v>6</v>
      </c>
      <c r="E46" s="16">
        <v>2500</v>
      </c>
      <c r="F46" s="16">
        <f t="shared" si="0"/>
        <v>2875</v>
      </c>
      <c r="G46" s="17">
        <f t="shared" si="1"/>
        <v>2875</v>
      </c>
      <c r="H46" s="18"/>
    </row>
    <row r="47" spans="1:8" ht="23.1" customHeight="1" x14ac:dyDescent="0.2">
      <c r="A47" s="13">
        <v>41</v>
      </c>
      <c r="B47" s="19" t="s">
        <v>62</v>
      </c>
      <c r="C47" s="13">
        <v>40</v>
      </c>
      <c r="D47" s="13" t="s">
        <v>14</v>
      </c>
      <c r="E47" s="16">
        <v>170</v>
      </c>
      <c r="F47" s="16">
        <f t="shared" si="0"/>
        <v>195.49999999999997</v>
      </c>
      <c r="G47" s="17">
        <f t="shared" si="1"/>
        <v>7819.9999999999991</v>
      </c>
      <c r="H47" s="18"/>
    </row>
    <row r="48" spans="1:8" ht="23.1" customHeight="1" x14ac:dyDescent="0.2">
      <c r="A48" s="13">
        <v>42</v>
      </c>
      <c r="B48" s="19" t="s">
        <v>51</v>
      </c>
      <c r="C48" s="13">
        <v>1</v>
      </c>
      <c r="D48" s="13" t="s">
        <v>11</v>
      </c>
      <c r="E48" s="16">
        <v>2500</v>
      </c>
      <c r="F48" s="16">
        <f t="shared" si="0"/>
        <v>2875</v>
      </c>
      <c r="G48" s="17">
        <f t="shared" si="1"/>
        <v>2875</v>
      </c>
      <c r="H48" s="18"/>
    </row>
    <row r="49" spans="1:10" ht="23.1" customHeight="1" x14ac:dyDescent="0.2">
      <c r="A49" s="13">
        <v>43</v>
      </c>
      <c r="B49" s="19" t="s">
        <v>52</v>
      </c>
      <c r="C49" s="13">
        <v>1</v>
      </c>
      <c r="D49" s="13" t="s">
        <v>11</v>
      </c>
      <c r="E49" s="16">
        <v>650</v>
      </c>
      <c r="F49" s="16">
        <f t="shared" si="0"/>
        <v>747.49999999999989</v>
      </c>
      <c r="G49" s="17">
        <f t="shared" si="1"/>
        <v>747.49999999999989</v>
      </c>
      <c r="H49" s="18"/>
    </row>
    <row r="50" spans="1:10" ht="23.1" customHeight="1" x14ac:dyDescent="0.2">
      <c r="A50" s="13">
        <v>44</v>
      </c>
      <c r="B50" s="19" t="s">
        <v>53</v>
      </c>
      <c r="C50" s="13">
        <v>1</v>
      </c>
      <c r="D50" s="13" t="s">
        <v>11</v>
      </c>
      <c r="E50" s="16">
        <v>5000</v>
      </c>
      <c r="F50" s="16">
        <f t="shared" si="0"/>
        <v>5750</v>
      </c>
      <c r="G50" s="17">
        <f t="shared" si="1"/>
        <v>5750</v>
      </c>
      <c r="H50" s="18"/>
      <c r="J50" s="2"/>
    </row>
    <row r="51" spans="1:10" ht="23.1" customHeight="1" x14ac:dyDescent="0.2">
      <c r="A51" s="13">
        <v>45</v>
      </c>
      <c r="B51" s="19" t="s">
        <v>54</v>
      </c>
      <c r="C51" s="13">
        <v>200</v>
      </c>
      <c r="D51" s="13" t="s">
        <v>14</v>
      </c>
      <c r="E51" s="16">
        <v>50</v>
      </c>
      <c r="F51" s="16">
        <f t="shared" si="0"/>
        <v>57.499999999999993</v>
      </c>
      <c r="G51" s="17">
        <f t="shared" si="1"/>
        <v>11499.999999999998</v>
      </c>
      <c r="H51" s="18"/>
      <c r="J51" s="2"/>
    </row>
    <row r="52" spans="1:10" ht="23.1" customHeight="1" x14ac:dyDescent="0.2">
      <c r="A52" s="13">
        <v>46</v>
      </c>
      <c r="B52" s="19" t="s">
        <v>55</v>
      </c>
      <c r="C52" s="13">
        <v>1</v>
      </c>
      <c r="D52" s="13" t="s">
        <v>11</v>
      </c>
      <c r="E52" s="16">
        <v>1700</v>
      </c>
      <c r="F52" s="16">
        <f t="shared" si="0"/>
        <v>1954.9999999999998</v>
      </c>
      <c r="G52" s="17">
        <f t="shared" si="1"/>
        <v>1954.9999999999998</v>
      </c>
      <c r="H52" s="18"/>
    </row>
    <row r="53" spans="1:10" ht="23.1" customHeight="1" x14ac:dyDescent="0.2">
      <c r="A53" s="13">
        <v>47</v>
      </c>
      <c r="B53" s="19" t="s">
        <v>56</v>
      </c>
      <c r="C53" s="13">
        <v>200</v>
      </c>
      <c r="D53" s="13" t="s">
        <v>14</v>
      </c>
      <c r="E53" s="16">
        <v>8</v>
      </c>
      <c r="F53" s="16">
        <f t="shared" si="0"/>
        <v>9.1999999999999993</v>
      </c>
      <c r="G53" s="17">
        <f t="shared" si="1"/>
        <v>1839.9999999999998</v>
      </c>
      <c r="H53" s="18"/>
    </row>
    <row r="54" spans="1:10" ht="23.1" customHeight="1" x14ac:dyDescent="0.2">
      <c r="A54" s="13">
        <v>48</v>
      </c>
      <c r="B54" s="19" t="s">
        <v>57</v>
      </c>
      <c r="C54" s="13">
        <v>1</v>
      </c>
      <c r="D54" s="13" t="s">
        <v>11</v>
      </c>
      <c r="E54" s="16">
        <v>2200</v>
      </c>
      <c r="F54" s="16">
        <f t="shared" si="0"/>
        <v>2530</v>
      </c>
      <c r="G54" s="17">
        <f t="shared" si="1"/>
        <v>2530</v>
      </c>
      <c r="H54" s="18"/>
    </row>
    <row r="55" spans="1:10" ht="23.1" customHeight="1" x14ac:dyDescent="0.2">
      <c r="A55" s="13">
        <v>49</v>
      </c>
      <c r="B55" s="19" t="s">
        <v>58</v>
      </c>
      <c r="C55" s="13">
        <v>25</v>
      </c>
      <c r="D55" s="13" t="s">
        <v>21</v>
      </c>
      <c r="E55" s="16">
        <v>25</v>
      </c>
      <c r="F55" s="16">
        <f t="shared" si="0"/>
        <v>28.749999999999996</v>
      </c>
      <c r="G55" s="17">
        <f t="shared" si="1"/>
        <v>718.74999999999989</v>
      </c>
      <c r="H55" s="18"/>
    </row>
    <row r="56" spans="1:10" ht="23.1" customHeight="1" x14ac:dyDescent="0.2">
      <c r="A56" s="13">
        <v>50</v>
      </c>
      <c r="B56" s="19" t="s">
        <v>59</v>
      </c>
      <c r="C56" s="13">
        <v>1</v>
      </c>
      <c r="D56" s="13" t="s">
        <v>11</v>
      </c>
      <c r="E56" s="16">
        <v>750</v>
      </c>
      <c r="F56" s="16">
        <f t="shared" si="0"/>
        <v>862.49999999999989</v>
      </c>
      <c r="G56" s="17">
        <f t="shared" si="1"/>
        <v>862.49999999999989</v>
      </c>
      <c r="H56" s="18"/>
    </row>
    <row r="57" spans="1:10" ht="23.1" customHeight="1" x14ac:dyDescent="0.2">
      <c r="A57" s="27"/>
      <c r="B57" s="28" t="s">
        <v>66</v>
      </c>
      <c r="C57" s="28"/>
      <c r="D57" s="28"/>
      <c r="E57" s="29"/>
      <c r="F57" s="29"/>
      <c r="G57" s="30">
        <f>SUM(G7:G56)</f>
        <v>343331.78719008266</v>
      </c>
      <c r="H57" s="18"/>
    </row>
    <row r="58" spans="1:10" ht="23.1" customHeight="1" x14ac:dyDescent="0.2">
      <c r="A58" s="31"/>
      <c r="B58" s="31" t="s">
        <v>63</v>
      </c>
      <c r="C58" s="31"/>
      <c r="D58" s="31"/>
      <c r="E58" s="32">
        <v>0.15</v>
      </c>
      <c r="F58" s="32"/>
      <c r="G58" s="33">
        <f>G57*E58</f>
        <v>51499.768078512396</v>
      </c>
      <c r="H58" s="18"/>
    </row>
    <row r="59" spans="1:10" ht="24.95" customHeight="1" x14ac:dyDescent="0.2">
      <c r="A59" s="25"/>
      <c r="B59" s="35" t="s">
        <v>65</v>
      </c>
      <c r="C59" s="36"/>
      <c r="D59" s="36"/>
      <c r="E59" s="37"/>
      <c r="F59" s="37"/>
      <c r="G59" s="38">
        <f>G57+G58</f>
        <v>394831.55526859505</v>
      </c>
      <c r="H59" s="26"/>
    </row>
  </sheetData>
  <mergeCells count="3">
    <mergeCell ref="A2:G2"/>
    <mergeCell ref="A3:G3"/>
    <mergeCell ref="A4:G4"/>
  </mergeCells>
  <printOptions horizontalCentered="1"/>
  <pageMargins left="0.5" right="0.5" top="0.55000000000000004" bottom="0.55000000000000004" header="0" footer="0"/>
  <pageSetup paperSize="1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Preliminary Estimate</vt:lpstr>
      <vt:lpstr>'Preliminary Estimate'!Print_Area</vt:lpstr>
      <vt:lpstr>'Preliminary Estimate'!Print_Titles</vt:lpstr>
    </vt:vector>
  </TitlesOfParts>
  <Company>City of Detroit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Lemme</dc:creator>
  <cp:lastModifiedBy>Pamela Lemme</cp:lastModifiedBy>
  <dcterms:created xsi:type="dcterms:W3CDTF">2020-09-18T22:09:33Z</dcterms:created>
  <dcterms:modified xsi:type="dcterms:W3CDTF">2022-03-31T12:50:26Z</dcterms:modified>
</cp:coreProperties>
</file>